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IŁK\. 2025 REJESTR ZARZĄDZEŃ\0050\"/>
    </mc:Choice>
  </mc:AlternateContent>
  <xr:revisionPtr revIDLastSave="0" documentId="8_{7AF78D20-AC3F-40EE-AFB7-94EE855FE3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UZEUM Bilans 2024 r. " sheetId="4" r:id="rId1"/>
    <sheet name="Arkusz1" sheetId="2" r:id="rId2"/>
  </sheets>
  <definedNames>
    <definedName name="_xlnm.Print_Area" localSheetId="0">'MUZEUM Bilans 2024 r. '!$A$1:$H$93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H56" i="4"/>
  <c r="D57" i="4" l="1"/>
  <c r="D15" i="4"/>
  <c r="D82" i="4" l="1"/>
  <c r="C82" i="4"/>
  <c r="D77" i="4"/>
  <c r="D71" i="4" s="1"/>
  <c r="D70" i="4" s="1"/>
  <c r="C77" i="4"/>
  <c r="D72" i="4"/>
  <c r="C72" i="4"/>
  <c r="C71" i="4" s="1"/>
  <c r="C70" i="4" s="1"/>
  <c r="D65" i="4"/>
  <c r="D64" i="4" s="1"/>
  <c r="D63" i="4" s="1"/>
  <c r="C64" i="4"/>
  <c r="C63" i="4"/>
  <c r="H61" i="4"/>
  <c r="H60" i="4" s="1"/>
  <c r="H58" i="4" s="1"/>
  <c r="G61" i="4"/>
  <c r="G60" i="4"/>
  <c r="G58" i="4" s="1"/>
  <c r="D59" i="4"/>
  <c r="D58" i="4" s="1"/>
  <c r="C59" i="4"/>
  <c r="C58" i="4" s="1"/>
  <c r="D54" i="4"/>
  <c r="C54" i="4"/>
  <c r="C53" i="4" s="1"/>
  <c r="C52" i="4" s="1"/>
  <c r="D53" i="4"/>
  <c r="H50" i="4"/>
  <c r="H49" i="4" s="1"/>
  <c r="H45" i="4" s="1"/>
  <c r="G49" i="4"/>
  <c r="D46" i="4"/>
  <c r="C46" i="4"/>
  <c r="G45" i="4"/>
  <c r="D42" i="4"/>
  <c r="C42" i="4"/>
  <c r="H41" i="4"/>
  <c r="H40" i="4" s="1"/>
  <c r="G41" i="4"/>
  <c r="G40" i="4"/>
  <c r="G34" i="4" s="1"/>
  <c r="H36" i="4"/>
  <c r="G36" i="4"/>
  <c r="D36" i="4"/>
  <c r="C36" i="4"/>
  <c r="H35" i="4"/>
  <c r="G35" i="4"/>
  <c r="D31" i="4"/>
  <c r="C31" i="4"/>
  <c r="H28" i="4"/>
  <c r="G28" i="4"/>
  <c r="G25" i="4" s="1"/>
  <c r="D26" i="4"/>
  <c r="D25" i="4" s="1"/>
  <c r="D22" i="4" s="1"/>
  <c r="C26" i="4"/>
  <c r="C25" i="4" s="1"/>
  <c r="C22" i="4" s="1"/>
  <c r="H25" i="4"/>
  <c r="H22" i="4"/>
  <c r="G22" i="4"/>
  <c r="H19" i="4"/>
  <c r="G19" i="4"/>
  <c r="D18" i="4"/>
  <c r="C18" i="4"/>
  <c r="H17" i="4"/>
  <c r="G17" i="4"/>
  <c r="D10" i="4"/>
  <c r="D9" i="4" s="1"/>
  <c r="C10" i="4"/>
  <c r="C9" i="4" s="1"/>
  <c r="H9" i="4"/>
  <c r="G9" i="4"/>
  <c r="H7" i="4"/>
  <c r="G7" i="4"/>
  <c r="H5" i="4"/>
  <c r="G5" i="4"/>
  <c r="D4" i="4"/>
  <c r="C4" i="4"/>
  <c r="H3" i="4"/>
  <c r="G3" i="4"/>
  <c r="G90" i="4" l="1"/>
  <c r="C45" i="4"/>
  <c r="C3" i="4"/>
  <c r="C90" i="4" s="1"/>
  <c r="D3" i="4"/>
  <c r="G16" i="4"/>
  <c r="H34" i="4"/>
  <c r="H16" i="4" s="1"/>
  <c r="H90" i="4" s="1"/>
  <c r="D52" i="4"/>
  <c r="D45" i="4" s="1"/>
  <c r="D90" i="4" l="1"/>
</calcChain>
</file>

<file path=xl/sharedStrings.xml><?xml version="1.0" encoding="utf-8"?>
<sst xmlns="http://schemas.openxmlformats.org/spreadsheetml/2006/main" count="254" uniqueCount="143">
  <si>
    <t>AKTYWA</t>
  </si>
  <si>
    <t>A</t>
  </si>
  <si>
    <t>PASYWA</t>
  </si>
  <si>
    <t>I</t>
  </si>
  <si>
    <t>1.</t>
  </si>
  <si>
    <t>2.</t>
  </si>
  <si>
    <t>3.</t>
  </si>
  <si>
    <t>4.</t>
  </si>
  <si>
    <t>II</t>
  </si>
  <si>
    <t>Koszty zakończonych prac rozwojowych</t>
  </si>
  <si>
    <t>Wartość firmy</t>
  </si>
  <si>
    <t>Inne wartości niematerialne i prawne</t>
  </si>
  <si>
    <t>Zaliczki na wartości niematerialne i prawne</t>
  </si>
  <si>
    <t>c) urządzenia techniczne i maszyny</t>
  </si>
  <si>
    <t>d) środki transportu</t>
  </si>
  <si>
    <t>e) inne środki trwałe</t>
  </si>
  <si>
    <t>III</t>
  </si>
  <si>
    <t>Środki trwałe w budowie</t>
  </si>
  <si>
    <t>Zaliczki na środki trwałe w budowie</t>
  </si>
  <si>
    <t>IV</t>
  </si>
  <si>
    <t>Od jednostek powiązanych</t>
  </si>
  <si>
    <t>Od pozostałych jednostek</t>
  </si>
  <si>
    <t>Nieruchomości</t>
  </si>
  <si>
    <t>Wartości niematerialne i prawne</t>
  </si>
  <si>
    <t>udziały lub akcje</t>
  </si>
  <si>
    <t>inne papiery wartościowe</t>
  </si>
  <si>
    <t>udzielone pożyczki</t>
  </si>
  <si>
    <t>inne długoterminowe aktywa finansowe</t>
  </si>
  <si>
    <t>Inne inwestycje długoterminowe</t>
  </si>
  <si>
    <t>V</t>
  </si>
  <si>
    <t xml:space="preserve">DŁUGOTERMINOWE ROZLICZENIA MIĘDZYOKRESOWE </t>
  </si>
  <si>
    <t>Aktywa z tytułu odroczonego podatku dochodowego</t>
  </si>
  <si>
    <t>Inne rozliczenia międzyokresowe</t>
  </si>
  <si>
    <t>B</t>
  </si>
  <si>
    <t>Materiały</t>
  </si>
  <si>
    <t>Półprodukty i produkty w toku</t>
  </si>
  <si>
    <t>Produkty gotowe</t>
  </si>
  <si>
    <t>Towary</t>
  </si>
  <si>
    <t>5.</t>
  </si>
  <si>
    <t>do 12 miesiędy</t>
  </si>
  <si>
    <t>powyżej 12 miesięcy</t>
  </si>
  <si>
    <t>do 12 miesięcy</t>
  </si>
  <si>
    <t>inne krótkoterminowe aktywa finansowe</t>
  </si>
  <si>
    <t>środki pieniężne w kasie i na rachunkach</t>
  </si>
  <si>
    <t>inne środki pieniężne</t>
  </si>
  <si>
    <t>inne aktywa pieniężne</t>
  </si>
  <si>
    <t>Inne inwestycje krótkoterminowe</t>
  </si>
  <si>
    <t>KRÓTKOTERMINOWE ROZLICZENIA MIĘDZYOKRESOWE</t>
  </si>
  <si>
    <t>KAPITAŁ (FUNDUSZ) PODSTAWOWY</t>
  </si>
  <si>
    <t>VI</t>
  </si>
  <si>
    <t>VII</t>
  </si>
  <si>
    <t>ZYSK (STRATA) Z LAT UBIEGŁYCH</t>
  </si>
  <si>
    <t>ZYSK (STRATA) NETTO</t>
  </si>
  <si>
    <t>ODPISY Z ZYSKU NETTO W CIĄGU ROKU OBROTOWEGO (WARTOŚĆ UJEMNA)</t>
  </si>
  <si>
    <t>Rezerwa z tytułu odroczonego podatku dochodowego</t>
  </si>
  <si>
    <t>długoterminowe</t>
  </si>
  <si>
    <t>krótkoterminowe</t>
  </si>
  <si>
    <t>Wobec jednostek powiązanych</t>
  </si>
  <si>
    <t>Fundusze specjalne</t>
  </si>
  <si>
    <t>Ujemna wartość firmy</t>
  </si>
  <si>
    <t>AKTYWA TRWAŁE</t>
  </si>
  <si>
    <t>WARTOŚCI NIEMATERIALNE I PRAWNE</t>
  </si>
  <si>
    <t xml:space="preserve">KAPITAŁ (FUNDUSZ) WŁASNY </t>
  </si>
  <si>
    <t xml:space="preserve">RZECZOWE AKTYWA TRWAŁE </t>
  </si>
  <si>
    <t>Środki trwałe</t>
  </si>
  <si>
    <t xml:space="preserve">NALEŻNOŚCI DŁUGOTERMINOWE </t>
  </si>
  <si>
    <t xml:space="preserve">INWESTYCJE DŁUGOTERMINOWE </t>
  </si>
  <si>
    <t>Długoterminowe aktywa finansowe</t>
  </si>
  <si>
    <t xml:space="preserve">AKTYWA OBROTOWE </t>
  </si>
  <si>
    <t xml:space="preserve">ZAPASY </t>
  </si>
  <si>
    <t>NALEŻNOŚCI KRÓTKOTERMINOWE</t>
  </si>
  <si>
    <t xml:space="preserve">Należności od jednostek powiązanych </t>
  </si>
  <si>
    <t>INWESTYCJE KRÓTKOTERMINOWE</t>
  </si>
  <si>
    <t xml:space="preserve">Krótkoterminowe aktywa finansowe </t>
  </si>
  <si>
    <t xml:space="preserve">PASYWA RAZEM (A+B) </t>
  </si>
  <si>
    <t xml:space="preserve">ROZLICZENIA MIĘDZYOKRESOWE </t>
  </si>
  <si>
    <t xml:space="preserve">ZOBOWIĄZANIA DŁUGOTERMINOWE </t>
  </si>
  <si>
    <t xml:space="preserve">Pozostałe rezerwy </t>
  </si>
  <si>
    <t xml:space="preserve">Rezerwa na świadczenia emerytalne i podobne </t>
  </si>
  <si>
    <t xml:space="preserve">REZERWY NA ZOBOWIĄZANIA </t>
  </si>
  <si>
    <t xml:space="preserve">ZOBOWIĄZANIA I REZERWY NA ZOBOWIĄZANIA </t>
  </si>
  <si>
    <t xml:space="preserve">inne rozliczenia międzyokresowe </t>
  </si>
  <si>
    <t>..........................................</t>
  </si>
  <si>
    <t>Główny księgowy 
Centrum Usług Wspólnych Miasta Tychy</t>
  </si>
  <si>
    <t>Dyrektor 
Centrum Usług Wspólnych Miasta Tychy</t>
  </si>
  <si>
    <t>a) grunty (w tym prawo użytkowanie wieczystego gruntu)</t>
  </si>
  <si>
    <t>b) budynki, lokalem prawa do lokali i obiekty inżynierii lądowej i wodnej</t>
  </si>
  <si>
    <t>Od pozostałych jednostek, w których jednostka posiada zaangażowanie w kapitale</t>
  </si>
  <si>
    <t>a)</t>
  </si>
  <si>
    <t>b)</t>
  </si>
  <si>
    <t xml:space="preserve">w jednostkach powiązanych </t>
  </si>
  <si>
    <t>w pozostałych jednostkach, w których jednostka posiada zaangażowanie w kapitale</t>
  </si>
  <si>
    <t>c)</t>
  </si>
  <si>
    <t>w pozostałych jednostkach</t>
  </si>
  <si>
    <t>Zaliczki na dostawy i usługi</t>
  </si>
  <si>
    <t>z tytułu dostaw i usług, o okresie spłaty:</t>
  </si>
  <si>
    <t>inne</t>
  </si>
  <si>
    <t>Należności od pozostałych jednostek, w których jednostka posiada zaangażowanie w kapitale</t>
  </si>
  <si>
    <t>Należności od pozostalych jednostek</t>
  </si>
  <si>
    <t>z tytułu podatków, dotacji, ceł i ubezpieczeń społecznych i zdrowotnych oraz  innych tytułów publicznoprawnych</t>
  </si>
  <si>
    <t>d)</t>
  </si>
  <si>
    <t>dochodzone na drodze sądowej</t>
  </si>
  <si>
    <t xml:space="preserve">pozostałych jednostkach </t>
  </si>
  <si>
    <t>środki pieniężne i inne aktywa pieniężne</t>
  </si>
  <si>
    <t xml:space="preserve">C </t>
  </si>
  <si>
    <t xml:space="preserve">D </t>
  </si>
  <si>
    <t>Należne wpłaty na kapitał (fundusz) podstawowy</t>
  </si>
  <si>
    <t>Udziały (akcje) własne</t>
  </si>
  <si>
    <t xml:space="preserve">AKTYWA RAZEM (A+B+C+D) </t>
  </si>
  <si>
    <t>nadwyżka wartośc sprzedaży (wartości emisyjnej) nad wartością nominalną udziałów (akcji)</t>
  </si>
  <si>
    <t>KAPITAŁ (FUNDUSZ) Z AKTUALIZACJI WYCENT, 
W TYM:</t>
  </si>
  <si>
    <t>z tytułu aktualizacji wartości godziwej</t>
  </si>
  <si>
    <t>POZOSTAŁE KAPITAŁY (FUNDUSZE) REZERWOWE, W TYM:</t>
  </si>
  <si>
    <t>KAPITAŁ (FUNDUSZ) ZAPASOWY, W TYM:</t>
  </si>
  <si>
    <t>tworzone zgodnie z umową (statutem) spółki</t>
  </si>
  <si>
    <t>na udziały (akcje) własne</t>
  </si>
  <si>
    <t>Wobec pozostałych jednostek, w których jednostka posiada zaangażowanie w kapitale</t>
  </si>
  <si>
    <t>kredyty i pożyczki</t>
  </si>
  <si>
    <t>z tytułu emisji dłużnych papierów wartościowych</t>
  </si>
  <si>
    <t>inne zobowiązania finansowe</t>
  </si>
  <si>
    <t>zobowiązania wekslowe</t>
  </si>
  <si>
    <t>e)</t>
  </si>
  <si>
    <t>ZOBOWIĄZANIA KRÓTKOTERMINOWE</t>
  </si>
  <si>
    <t xml:space="preserve">Zobowiązania wobec jednostek powiązanych </t>
  </si>
  <si>
    <t>z tytułu dostaw i usług o okresie wymagalności:</t>
  </si>
  <si>
    <t>Zobowiązania wobec pozostałych jednostek, w których jednostka posiada zaangażowanie w kapitale</t>
  </si>
  <si>
    <t>f)</t>
  </si>
  <si>
    <t>g)</t>
  </si>
  <si>
    <t>h)</t>
  </si>
  <si>
    <t>i)</t>
  </si>
  <si>
    <t>z tytułu dostaw i usług, o okresie wymagalności:</t>
  </si>
  <si>
    <t xml:space="preserve">Zobowiązania wobec pozostałych jednostek </t>
  </si>
  <si>
    <t>zaliczki otrzymane ona dostawy i usługi</t>
  </si>
  <si>
    <t>z tytułu podatków, ceł, ubezpieczeń społecznych i zdrowotnych oraz innych tytułów publicznoprawnych</t>
  </si>
  <si>
    <t>z tytułu wynagrodzeń</t>
  </si>
  <si>
    <r>
      <t xml:space="preserve">inne 
</t>
    </r>
    <r>
      <rPr>
        <i/>
        <sz val="8"/>
        <rFont val="Arial CE"/>
        <charset val="238"/>
      </rPr>
      <t>(na podstawie art. 29 ustawy o organizowaniu 
i prowadzeniu działalności kulturalnej)</t>
    </r>
  </si>
  <si>
    <t xml:space="preserve">Wobec pozostałych jednostek  </t>
  </si>
  <si>
    <r>
      <rPr>
        <b/>
        <sz val="11"/>
        <rFont val="Arial CE"/>
        <charset val="238"/>
      </rPr>
      <t>Muzeum Miejskie w Tychach</t>
    </r>
    <r>
      <rPr>
        <sz val="11"/>
        <rFont val="Arial CE"/>
        <charset val="238"/>
      </rPr>
      <t xml:space="preserve">
pl. Wolności 1
43-100 Tychy</t>
    </r>
  </si>
  <si>
    <t>Stan na dzień 31.12.2023 r.</t>
  </si>
  <si>
    <t>Stan na dzień 31.12.2024 r.</t>
  </si>
  <si>
    <r>
      <t xml:space="preserve">Bilans 
dla jednostek innych niż banki, zakłady ubezpieczeń i zakłady reasekuracji                                      na  dzień 31.12.2024 r.                 </t>
    </r>
    <r>
      <rPr>
        <b/>
        <sz val="12"/>
        <color rgb="FFFF0000"/>
        <rFont val="Arial CE"/>
        <charset val="238"/>
      </rPr>
      <t xml:space="preserve">  </t>
    </r>
    <r>
      <rPr>
        <b/>
        <sz val="11"/>
        <rFont val="Arial CE"/>
        <family val="2"/>
        <charset val="238"/>
      </rPr>
      <t xml:space="preserve">                                                                                                                                                  </t>
    </r>
  </si>
  <si>
    <t>27-03-2025 r.</t>
  </si>
  <si>
    <t>Załącznik Nr 1
do Zarządzenia Nr 0050/100/25
Prezydenta Miasta Tychy
z dnia 28 marca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</si>
</sst>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b/>
      <sz val="12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center" vertical="center" wrapText="1"/>
    </xf>
    <xf numFmtId="4" fontId="3" fillId="2" borderId="18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A6F5-0AFA-462A-8526-C67C0DCEA9B2}">
  <sheetPr>
    <pageSetUpPr fitToPage="1"/>
  </sheetPr>
  <dimension ref="A1:J96"/>
  <sheetViews>
    <sheetView tabSelected="1" zoomScale="98" zoomScaleNormal="98" workbookViewId="0">
      <selection activeCell="D4" sqref="D4"/>
    </sheetView>
  </sheetViews>
  <sheetFormatPr defaultRowHeight="14.25" x14ac:dyDescent="0.2"/>
  <cols>
    <col min="1" max="1" width="4.7109375" style="2" customWidth="1"/>
    <col min="2" max="2" width="50.5703125" style="1" customWidth="1"/>
    <col min="3" max="4" width="14.7109375" style="3" customWidth="1"/>
    <col min="5" max="5" width="4.7109375" style="2" customWidth="1"/>
    <col min="6" max="6" width="50.5703125" style="1" customWidth="1"/>
    <col min="7" max="7" width="14.7109375" style="3" customWidth="1"/>
    <col min="8" max="8" width="14.42578125" style="3" customWidth="1"/>
    <col min="9" max="9" width="29" style="1" customWidth="1"/>
    <col min="10" max="16384" width="9.140625" style="1"/>
  </cols>
  <sheetData>
    <row r="1" spans="1:8" ht="72" customHeight="1" thickBot="1" x14ac:dyDescent="0.25">
      <c r="A1" s="67" t="s">
        <v>137</v>
      </c>
      <c r="B1" s="68"/>
      <c r="C1" s="69" t="s">
        <v>140</v>
      </c>
      <c r="D1" s="69"/>
      <c r="E1" s="69"/>
      <c r="F1" s="69"/>
      <c r="G1" s="70" t="s">
        <v>142</v>
      </c>
      <c r="H1" s="71"/>
    </row>
    <row r="2" spans="1:8" ht="47.25" customHeight="1" thickBot="1" x14ac:dyDescent="0.25">
      <c r="A2" s="11"/>
      <c r="B2" s="12" t="s">
        <v>0</v>
      </c>
      <c r="C2" s="13" t="s">
        <v>138</v>
      </c>
      <c r="D2" s="14" t="s">
        <v>139</v>
      </c>
      <c r="E2" s="16"/>
      <c r="F2" s="12" t="s">
        <v>2</v>
      </c>
      <c r="G2" s="13" t="s">
        <v>138</v>
      </c>
      <c r="H2" s="14" t="s">
        <v>139</v>
      </c>
    </row>
    <row r="3" spans="1:8" ht="30" customHeight="1" x14ac:dyDescent="0.2">
      <c r="A3" s="49" t="s">
        <v>1</v>
      </c>
      <c r="B3" s="50" t="s">
        <v>60</v>
      </c>
      <c r="C3" s="51">
        <f>C4+C9+C18+C22+C43+C42</f>
        <v>1944949.16</v>
      </c>
      <c r="D3" s="51">
        <f>D4+D9+D18+D22+D43+D42</f>
        <v>2010512.62</v>
      </c>
      <c r="E3" s="52" t="s">
        <v>1</v>
      </c>
      <c r="F3" s="50" t="s">
        <v>62</v>
      </c>
      <c r="G3" s="51">
        <f>G4+G5+G7+G9+G13+G14+G15</f>
        <v>1709812.3499999999</v>
      </c>
      <c r="H3" s="53">
        <f>H4+H5+H7+H9+H13+H14+H15</f>
        <v>1833983.23</v>
      </c>
    </row>
    <row r="4" spans="1:8" ht="30" customHeight="1" x14ac:dyDescent="0.2">
      <c r="A4" s="19" t="s">
        <v>3</v>
      </c>
      <c r="B4" s="7" t="s">
        <v>61</v>
      </c>
      <c r="C4" s="6">
        <f>C5+C6+C7+C8</f>
        <v>0</v>
      </c>
      <c r="D4" s="6">
        <f>D5+D6+D7+D8</f>
        <v>0</v>
      </c>
      <c r="E4" s="17" t="s">
        <v>3</v>
      </c>
      <c r="F4" s="7" t="s">
        <v>48</v>
      </c>
      <c r="G4" s="33">
        <v>1520491.77</v>
      </c>
      <c r="H4" s="8">
        <v>1611939.08</v>
      </c>
    </row>
    <row r="5" spans="1:8" ht="30" customHeight="1" x14ac:dyDescent="0.2">
      <c r="A5" s="20" t="s">
        <v>4</v>
      </c>
      <c r="B5" s="9" t="s">
        <v>9</v>
      </c>
      <c r="C5" s="21">
        <v>0</v>
      </c>
      <c r="D5" s="21">
        <v>0</v>
      </c>
      <c r="E5" s="17" t="s">
        <v>8</v>
      </c>
      <c r="F5" s="7" t="s">
        <v>113</v>
      </c>
      <c r="G5" s="32">
        <f>G6</f>
        <v>0</v>
      </c>
      <c r="H5" s="22">
        <f>H6</f>
        <v>0</v>
      </c>
    </row>
    <row r="6" spans="1:8" ht="30" customHeight="1" x14ac:dyDescent="0.2">
      <c r="A6" s="20" t="s">
        <v>5</v>
      </c>
      <c r="B6" s="9" t="s">
        <v>10</v>
      </c>
      <c r="C6" s="21">
        <v>0</v>
      </c>
      <c r="D6" s="21">
        <v>0</v>
      </c>
      <c r="E6" s="17"/>
      <c r="F6" s="15" t="s">
        <v>109</v>
      </c>
      <c r="G6" s="21">
        <v>0</v>
      </c>
      <c r="H6" s="22">
        <v>0</v>
      </c>
    </row>
    <row r="7" spans="1:8" ht="30" customHeight="1" x14ac:dyDescent="0.2">
      <c r="A7" s="20" t="s">
        <v>6</v>
      </c>
      <c r="B7" s="9" t="s">
        <v>11</v>
      </c>
      <c r="C7" s="21">
        <v>0</v>
      </c>
      <c r="D7" s="21">
        <v>0</v>
      </c>
      <c r="E7" s="17" t="s">
        <v>16</v>
      </c>
      <c r="F7" s="7" t="s">
        <v>110</v>
      </c>
      <c r="G7" s="21">
        <f>G8</f>
        <v>0</v>
      </c>
      <c r="H7" s="22">
        <f>H8</f>
        <v>0</v>
      </c>
    </row>
    <row r="8" spans="1:8" ht="30" customHeight="1" x14ac:dyDescent="0.2">
      <c r="A8" s="20" t="s">
        <v>7</v>
      </c>
      <c r="B8" s="9" t="s">
        <v>12</v>
      </c>
      <c r="C8" s="21">
        <v>0</v>
      </c>
      <c r="D8" s="21">
        <v>0</v>
      </c>
      <c r="E8" s="17"/>
      <c r="F8" s="15" t="s">
        <v>111</v>
      </c>
      <c r="G8" s="21">
        <v>0</v>
      </c>
      <c r="H8" s="22">
        <v>0</v>
      </c>
    </row>
    <row r="9" spans="1:8" ht="30" customHeight="1" x14ac:dyDescent="0.2">
      <c r="A9" s="19" t="s">
        <v>8</v>
      </c>
      <c r="B9" s="7" t="s">
        <v>63</v>
      </c>
      <c r="C9" s="6">
        <f>C10+C16+C17</f>
        <v>1944861.13</v>
      </c>
      <c r="D9" s="6">
        <f>D10+D16+D17</f>
        <v>2010479.32</v>
      </c>
      <c r="E9" s="17" t="s">
        <v>19</v>
      </c>
      <c r="F9" s="7" t="s">
        <v>112</v>
      </c>
      <c r="G9" s="21">
        <f>G10+G11+G12</f>
        <v>180000.68</v>
      </c>
      <c r="H9" s="22">
        <f>H10+H11+H12</f>
        <v>189661.18</v>
      </c>
    </row>
    <row r="10" spans="1:8" ht="30" customHeight="1" x14ac:dyDescent="0.2">
      <c r="A10" s="20" t="s">
        <v>4</v>
      </c>
      <c r="B10" s="9" t="s">
        <v>64</v>
      </c>
      <c r="C10" s="21">
        <f>SUM(C11:C15)</f>
        <v>1944861.13</v>
      </c>
      <c r="D10" s="21">
        <f>SUM(D11:D15)</f>
        <v>2010479.32</v>
      </c>
      <c r="E10" s="17"/>
      <c r="F10" s="15" t="s">
        <v>114</v>
      </c>
      <c r="G10" s="21">
        <v>0</v>
      </c>
      <c r="H10" s="22">
        <v>0</v>
      </c>
    </row>
    <row r="11" spans="1:8" ht="30" customHeight="1" x14ac:dyDescent="0.2">
      <c r="A11" s="20"/>
      <c r="B11" s="9" t="s">
        <v>85</v>
      </c>
      <c r="C11" s="21">
        <v>0</v>
      </c>
      <c r="D11" s="21">
        <v>0</v>
      </c>
      <c r="E11" s="17"/>
      <c r="F11" s="15" t="s">
        <v>115</v>
      </c>
      <c r="G11" s="21">
        <v>0</v>
      </c>
      <c r="H11" s="22">
        <v>0</v>
      </c>
    </row>
    <row r="12" spans="1:8" ht="42" customHeight="1" x14ac:dyDescent="0.2">
      <c r="A12" s="20"/>
      <c r="B12" s="9" t="s">
        <v>86</v>
      </c>
      <c r="C12" s="21">
        <v>459643.26</v>
      </c>
      <c r="D12" s="21">
        <v>446124.34</v>
      </c>
      <c r="E12" s="17"/>
      <c r="F12" s="15" t="s">
        <v>135</v>
      </c>
      <c r="G12" s="32">
        <v>180000.68</v>
      </c>
      <c r="H12" s="22">
        <v>189661.18</v>
      </c>
    </row>
    <row r="13" spans="1:8" ht="30" customHeight="1" x14ac:dyDescent="0.2">
      <c r="A13" s="20"/>
      <c r="B13" s="9" t="s">
        <v>13</v>
      </c>
      <c r="C13" s="21">
        <v>51872.1</v>
      </c>
      <c r="D13" s="21">
        <v>38328.9</v>
      </c>
      <c r="E13" s="17" t="s">
        <v>29</v>
      </c>
      <c r="F13" s="7" t="s">
        <v>51</v>
      </c>
      <c r="G13" s="32">
        <v>0</v>
      </c>
      <c r="H13" s="22">
        <v>0</v>
      </c>
    </row>
    <row r="14" spans="1:8" ht="30" customHeight="1" x14ac:dyDescent="0.2">
      <c r="A14" s="20"/>
      <c r="B14" s="9" t="s">
        <v>14</v>
      </c>
      <c r="C14" s="21">
        <v>0</v>
      </c>
      <c r="D14" s="21">
        <v>0</v>
      </c>
      <c r="E14" s="17" t="s">
        <v>49</v>
      </c>
      <c r="F14" s="7" t="s">
        <v>52</v>
      </c>
      <c r="G14" s="33">
        <v>9319.9</v>
      </c>
      <c r="H14" s="8">
        <v>32382.97</v>
      </c>
    </row>
    <row r="15" spans="1:8" ht="30" customHeight="1" x14ac:dyDescent="0.2">
      <c r="A15" s="20"/>
      <c r="B15" s="9" t="s">
        <v>15</v>
      </c>
      <c r="C15" s="21">
        <v>1433345.77</v>
      </c>
      <c r="D15" s="21">
        <f>1524753.08+1273</f>
        <v>1526026.08</v>
      </c>
      <c r="E15" s="17" t="s">
        <v>50</v>
      </c>
      <c r="F15" s="7" t="s">
        <v>53</v>
      </c>
      <c r="G15" s="21">
        <v>0</v>
      </c>
      <c r="H15" s="22">
        <v>0</v>
      </c>
    </row>
    <row r="16" spans="1:8" ht="30" customHeight="1" x14ac:dyDescent="0.2">
      <c r="A16" s="20" t="s">
        <v>5</v>
      </c>
      <c r="B16" s="9" t="s">
        <v>17</v>
      </c>
      <c r="C16" s="21">
        <v>0</v>
      </c>
      <c r="D16" s="21">
        <v>0</v>
      </c>
      <c r="E16" s="47" t="s">
        <v>33</v>
      </c>
      <c r="F16" s="38" t="s">
        <v>80</v>
      </c>
      <c r="G16" s="39">
        <f>G17+G25+G34+G58</f>
        <v>551991.19999999995</v>
      </c>
      <c r="H16" s="48">
        <f>H17+H25+H34+H58</f>
        <v>501840.67</v>
      </c>
    </row>
    <row r="17" spans="1:8" ht="30" customHeight="1" x14ac:dyDescent="0.2">
      <c r="A17" s="20" t="s">
        <v>6</v>
      </c>
      <c r="B17" s="9" t="s">
        <v>18</v>
      </c>
      <c r="C17" s="21">
        <v>0</v>
      </c>
      <c r="D17" s="21">
        <v>0</v>
      </c>
      <c r="E17" s="17" t="s">
        <v>3</v>
      </c>
      <c r="F17" s="7" t="s">
        <v>79</v>
      </c>
      <c r="G17" s="6">
        <f>G18+G19+G22</f>
        <v>0</v>
      </c>
      <c r="H17" s="8">
        <f>H18+H19+H22</f>
        <v>0</v>
      </c>
    </row>
    <row r="18" spans="1:8" ht="30" customHeight="1" x14ac:dyDescent="0.2">
      <c r="A18" s="19" t="s">
        <v>16</v>
      </c>
      <c r="B18" s="7" t="s">
        <v>65</v>
      </c>
      <c r="C18" s="6">
        <f>SUM(C19:C21)</f>
        <v>0</v>
      </c>
      <c r="D18" s="6">
        <f>SUM(D19:D21)</f>
        <v>0</v>
      </c>
      <c r="E18" s="18" t="s">
        <v>4</v>
      </c>
      <c r="F18" s="15" t="s">
        <v>54</v>
      </c>
      <c r="G18" s="21">
        <v>0</v>
      </c>
      <c r="H18" s="22">
        <v>0</v>
      </c>
    </row>
    <row r="19" spans="1:8" ht="30" customHeight="1" x14ac:dyDescent="0.2">
      <c r="A19" s="20" t="s">
        <v>4</v>
      </c>
      <c r="B19" s="9" t="s">
        <v>20</v>
      </c>
      <c r="C19" s="21">
        <v>0</v>
      </c>
      <c r="D19" s="21">
        <v>0</v>
      </c>
      <c r="E19" s="18" t="s">
        <v>5</v>
      </c>
      <c r="F19" s="15" t="s">
        <v>78</v>
      </c>
      <c r="G19" s="21">
        <f>SUM(G20:G21)</f>
        <v>0</v>
      </c>
      <c r="H19" s="22">
        <f>SUM(H20:H21)</f>
        <v>0</v>
      </c>
    </row>
    <row r="20" spans="1:8" ht="30" customHeight="1" x14ac:dyDescent="0.2">
      <c r="A20" s="20" t="s">
        <v>5</v>
      </c>
      <c r="B20" s="9" t="s">
        <v>87</v>
      </c>
      <c r="C20" s="21">
        <v>0</v>
      </c>
      <c r="D20" s="21">
        <v>0</v>
      </c>
      <c r="E20" s="18"/>
      <c r="F20" s="15" t="s">
        <v>55</v>
      </c>
      <c r="G20" s="21">
        <v>0</v>
      </c>
      <c r="H20" s="22">
        <v>0</v>
      </c>
    </row>
    <row r="21" spans="1:8" ht="30" customHeight="1" x14ac:dyDescent="0.2">
      <c r="A21" s="20" t="s">
        <v>6</v>
      </c>
      <c r="B21" s="9" t="s">
        <v>21</v>
      </c>
      <c r="C21" s="21">
        <v>0</v>
      </c>
      <c r="D21" s="21">
        <v>0</v>
      </c>
      <c r="E21" s="18"/>
      <c r="F21" s="15" t="s">
        <v>56</v>
      </c>
      <c r="G21" s="21">
        <v>0</v>
      </c>
      <c r="H21" s="22">
        <v>0</v>
      </c>
    </row>
    <row r="22" spans="1:8" ht="30" customHeight="1" x14ac:dyDescent="0.2">
      <c r="A22" s="19" t="s">
        <v>19</v>
      </c>
      <c r="B22" s="7" t="s">
        <v>66</v>
      </c>
      <c r="C22" s="6">
        <f>C23+C25</f>
        <v>0</v>
      </c>
      <c r="D22" s="6">
        <f>D23+D24+D25</f>
        <v>0</v>
      </c>
      <c r="E22" s="18" t="s">
        <v>6</v>
      </c>
      <c r="F22" s="15" t="s">
        <v>77</v>
      </c>
      <c r="G22" s="21">
        <f>SUM(G23:G24)</f>
        <v>0</v>
      </c>
      <c r="H22" s="22">
        <f>SUM(H23:H24)</f>
        <v>0</v>
      </c>
    </row>
    <row r="23" spans="1:8" ht="30" customHeight="1" x14ac:dyDescent="0.2">
      <c r="A23" s="20" t="s">
        <v>4</v>
      </c>
      <c r="B23" s="9" t="s">
        <v>22</v>
      </c>
      <c r="C23" s="21">
        <v>0</v>
      </c>
      <c r="D23" s="21">
        <v>0</v>
      </c>
      <c r="E23" s="18"/>
      <c r="F23" s="15" t="s">
        <v>55</v>
      </c>
      <c r="G23" s="21">
        <v>0</v>
      </c>
      <c r="H23" s="22">
        <v>0</v>
      </c>
    </row>
    <row r="24" spans="1:8" ht="30" customHeight="1" x14ac:dyDescent="0.2">
      <c r="A24" s="20" t="s">
        <v>5</v>
      </c>
      <c r="B24" s="9" t="s">
        <v>23</v>
      </c>
      <c r="C24" s="21">
        <v>0</v>
      </c>
      <c r="D24" s="21">
        <v>0</v>
      </c>
      <c r="E24" s="18"/>
      <c r="F24" s="15" t="s">
        <v>56</v>
      </c>
      <c r="G24" s="21">
        <v>0</v>
      </c>
      <c r="H24" s="22">
        <v>0</v>
      </c>
    </row>
    <row r="25" spans="1:8" ht="30" customHeight="1" x14ac:dyDescent="0.2">
      <c r="A25" s="20" t="s">
        <v>6</v>
      </c>
      <c r="B25" s="9" t="s">
        <v>67</v>
      </c>
      <c r="C25" s="21">
        <f>C26+C31+C36</f>
        <v>0</v>
      </c>
      <c r="D25" s="21">
        <f>D26+D31+D36</f>
        <v>0</v>
      </c>
      <c r="E25" s="18" t="s">
        <v>8</v>
      </c>
      <c r="F25" s="7" t="s">
        <v>76</v>
      </c>
      <c r="G25" s="6">
        <f>SUM(G26:G28)</f>
        <v>0</v>
      </c>
      <c r="H25" s="8">
        <f>SUM(H26:H28)</f>
        <v>0</v>
      </c>
    </row>
    <row r="26" spans="1:8" ht="30" customHeight="1" x14ac:dyDescent="0.2">
      <c r="A26" s="20" t="s">
        <v>88</v>
      </c>
      <c r="B26" s="9" t="s">
        <v>90</v>
      </c>
      <c r="C26" s="21">
        <f>SUM(C27:C30)</f>
        <v>0</v>
      </c>
      <c r="D26" s="21">
        <f>SUM(D27:D30)</f>
        <v>0</v>
      </c>
      <c r="E26" s="17">
        <v>1</v>
      </c>
      <c r="F26" s="15" t="s">
        <v>57</v>
      </c>
      <c r="G26" s="21">
        <v>0</v>
      </c>
      <c r="H26" s="22">
        <v>0</v>
      </c>
    </row>
    <row r="27" spans="1:8" ht="30" customHeight="1" x14ac:dyDescent="0.2">
      <c r="A27" s="20"/>
      <c r="B27" s="9" t="s">
        <v>24</v>
      </c>
      <c r="C27" s="21">
        <v>0</v>
      </c>
      <c r="D27" s="21">
        <v>0</v>
      </c>
      <c r="E27" s="18">
        <v>2</v>
      </c>
      <c r="F27" s="15" t="s">
        <v>116</v>
      </c>
      <c r="G27" s="21">
        <v>0</v>
      </c>
      <c r="H27" s="22">
        <v>0</v>
      </c>
    </row>
    <row r="28" spans="1:8" ht="30" customHeight="1" x14ac:dyDescent="0.2">
      <c r="A28" s="20"/>
      <c r="B28" s="9" t="s">
        <v>25</v>
      </c>
      <c r="C28" s="21">
        <v>0</v>
      </c>
      <c r="D28" s="21">
        <v>0</v>
      </c>
      <c r="E28" s="18">
        <v>3</v>
      </c>
      <c r="F28" s="15" t="s">
        <v>136</v>
      </c>
      <c r="G28" s="21">
        <f>G29+G30+G31+G32+G33</f>
        <v>0</v>
      </c>
      <c r="H28" s="22">
        <f>H29+H30+H31+H32+H33</f>
        <v>0</v>
      </c>
    </row>
    <row r="29" spans="1:8" ht="30" customHeight="1" x14ac:dyDescent="0.2">
      <c r="A29" s="20"/>
      <c r="B29" s="9" t="s">
        <v>26</v>
      </c>
      <c r="C29" s="21">
        <v>0</v>
      </c>
      <c r="D29" s="21">
        <v>0</v>
      </c>
      <c r="E29" s="18" t="s">
        <v>88</v>
      </c>
      <c r="F29" s="15" t="s">
        <v>117</v>
      </c>
      <c r="G29" s="21">
        <v>0</v>
      </c>
      <c r="H29" s="22">
        <v>0</v>
      </c>
    </row>
    <row r="30" spans="1:8" ht="30" customHeight="1" x14ac:dyDescent="0.2">
      <c r="A30" s="20"/>
      <c r="B30" s="9" t="s">
        <v>27</v>
      </c>
      <c r="C30" s="21">
        <v>0</v>
      </c>
      <c r="D30" s="21">
        <v>0</v>
      </c>
      <c r="E30" s="18" t="s">
        <v>89</v>
      </c>
      <c r="F30" s="15" t="s">
        <v>118</v>
      </c>
      <c r="G30" s="21">
        <v>0</v>
      </c>
      <c r="H30" s="22">
        <v>0</v>
      </c>
    </row>
    <row r="31" spans="1:8" ht="30" customHeight="1" x14ac:dyDescent="0.2">
      <c r="A31" s="20" t="s">
        <v>89</v>
      </c>
      <c r="B31" s="9" t="s">
        <v>91</v>
      </c>
      <c r="C31" s="21">
        <f>SUM(C32:C35)</f>
        <v>0</v>
      </c>
      <c r="D31" s="21">
        <f>SUM(D32:D35)</f>
        <v>0</v>
      </c>
      <c r="E31" s="18" t="s">
        <v>92</v>
      </c>
      <c r="F31" s="15" t="s">
        <v>119</v>
      </c>
      <c r="G31" s="21">
        <v>0</v>
      </c>
      <c r="H31" s="22">
        <v>0</v>
      </c>
    </row>
    <row r="32" spans="1:8" ht="30" customHeight="1" x14ac:dyDescent="0.2">
      <c r="A32" s="20"/>
      <c r="B32" s="9" t="s">
        <v>24</v>
      </c>
      <c r="C32" s="21">
        <v>0</v>
      </c>
      <c r="D32" s="21">
        <v>0</v>
      </c>
      <c r="E32" s="18" t="s">
        <v>100</v>
      </c>
      <c r="F32" s="15" t="s">
        <v>120</v>
      </c>
      <c r="G32" s="21">
        <v>0</v>
      </c>
      <c r="H32" s="22">
        <v>0</v>
      </c>
    </row>
    <row r="33" spans="1:8" ht="30" customHeight="1" x14ac:dyDescent="0.2">
      <c r="A33" s="20"/>
      <c r="B33" s="9" t="s">
        <v>25</v>
      </c>
      <c r="C33" s="21">
        <v>0</v>
      </c>
      <c r="D33" s="21">
        <v>0</v>
      </c>
      <c r="E33" s="18" t="s">
        <v>121</v>
      </c>
      <c r="F33" s="15" t="s">
        <v>96</v>
      </c>
      <c r="G33" s="21">
        <v>0</v>
      </c>
      <c r="H33" s="22">
        <v>0</v>
      </c>
    </row>
    <row r="34" spans="1:8" ht="30" customHeight="1" x14ac:dyDescent="0.2">
      <c r="A34" s="20"/>
      <c r="B34" s="9" t="s">
        <v>26</v>
      </c>
      <c r="C34" s="21">
        <v>0</v>
      </c>
      <c r="D34" s="21">
        <v>0</v>
      </c>
      <c r="E34" s="17" t="s">
        <v>16</v>
      </c>
      <c r="F34" s="7" t="s">
        <v>122</v>
      </c>
      <c r="G34" s="6">
        <f>G35+G40+G45+G57</f>
        <v>40475.839999999997</v>
      </c>
      <c r="H34" s="8">
        <f>H35+H40+H45+H57</f>
        <v>17387.43</v>
      </c>
    </row>
    <row r="35" spans="1:8" ht="30" customHeight="1" x14ac:dyDescent="0.2">
      <c r="A35" s="20"/>
      <c r="B35" s="9" t="s">
        <v>27</v>
      </c>
      <c r="C35" s="21">
        <v>0</v>
      </c>
      <c r="D35" s="21">
        <v>0</v>
      </c>
      <c r="E35" s="18" t="s">
        <v>4</v>
      </c>
      <c r="F35" s="15" t="s">
        <v>123</v>
      </c>
      <c r="G35" s="21">
        <f>G36+G39</f>
        <v>0</v>
      </c>
      <c r="H35" s="22">
        <f>H36+H39</f>
        <v>0</v>
      </c>
    </row>
    <row r="36" spans="1:8" ht="30" customHeight="1" x14ac:dyDescent="0.2">
      <c r="A36" s="20" t="s">
        <v>92</v>
      </c>
      <c r="B36" s="9" t="s">
        <v>93</v>
      </c>
      <c r="C36" s="21">
        <f>SUM(C37:C40)</f>
        <v>0</v>
      </c>
      <c r="D36" s="21">
        <f>SUM(D37:D40)</f>
        <v>0</v>
      </c>
      <c r="E36" s="18" t="s">
        <v>88</v>
      </c>
      <c r="F36" s="15" t="s">
        <v>124</v>
      </c>
      <c r="G36" s="21">
        <f>G37+G38</f>
        <v>0</v>
      </c>
      <c r="H36" s="22">
        <f>H37+H38</f>
        <v>0</v>
      </c>
    </row>
    <row r="37" spans="1:8" ht="30" customHeight="1" x14ac:dyDescent="0.2">
      <c r="A37" s="20"/>
      <c r="B37" s="9" t="s">
        <v>24</v>
      </c>
      <c r="C37" s="21">
        <v>0</v>
      </c>
      <c r="D37" s="21">
        <v>0</v>
      </c>
      <c r="E37" s="18"/>
      <c r="F37" s="15" t="s">
        <v>41</v>
      </c>
      <c r="G37" s="21">
        <v>0</v>
      </c>
      <c r="H37" s="22">
        <v>0</v>
      </c>
    </row>
    <row r="38" spans="1:8" ht="30" customHeight="1" x14ac:dyDescent="0.2">
      <c r="A38" s="20"/>
      <c r="B38" s="9" t="s">
        <v>25</v>
      </c>
      <c r="C38" s="21">
        <v>0</v>
      </c>
      <c r="D38" s="21">
        <v>0</v>
      </c>
      <c r="E38" s="18"/>
      <c r="F38" s="15" t="s">
        <v>40</v>
      </c>
      <c r="G38" s="21">
        <v>0</v>
      </c>
      <c r="H38" s="22">
        <v>0</v>
      </c>
    </row>
    <row r="39" spans="1:8" ht="30" customHeight="1" x14ac:dyDescent="0.2">
      <c r="A39" s="20"/>
      <c r="B39" s="9" t="s">
        <v>26</v>
      </c>
      <c r="C39" s="21">
        <v>0</v>
      </c>
      <c r="D39" s="21">
        <v>0</v>
      </c>
      <c r="E39" s="18" t="s">
        <v>89</v>
      </c>
      <c r="F39" s="15" t="s">
        <v>96</v>
      </c>
      <c r="G39" s="21">
        <v>0</v>
      </c>
      <c r="H39" s="22">
        <v>0</v>
      </c>
    </row>
    <row r="40" spans="1:8" ht="53.25" customHeight="1" x14ac:dyDescent="0.2">
      <c r="A40" s="20"/>
      <c r="B40" s="9" t="s">
        <v>27</v>
      </c>
      <c r="C40" s="21">
        <v>0</v>
      </c>
      <c r="D40" s="21">
        <v>0</v>
      </c>
      <c r="E40" s="18" t="s">
        <v>5</v>
      </c>
      <c r="F40" s="15" t="s">
        <v>125</v>
      </c>
      <c r="G40" s="21">
        <f>G41+G44</f>
        <v>0</v>
      </c>
      <c r="H40" s="22">
        <f>H41+H44</f>
        <v>0</v>
      </c>
    </row>
    <row r="41" spans="1:8" ht="30" customHeight="1" x14ac:dyDescent="0.2">
      <c r="A41" s="20" t="s">
        <v>7</v>
      </c>
      <c r="B41" s="9" t="s">
        <v>28</v>
      </c>
      <c r="C41" s="21">
        <v>0</v>
      </c>
      <c r="D41" s="21">
        <v>0</v>
      </c>
      <c r="E41" s="18" t="s">
        <v>88</v>
      </c>
      <c r="F41" s="15" t="s">
        <v>130</v>
      </c>
      <c r="G41" s="21">
        <f>G42+G43</f>
        <v>0</v>
      </c>
      <c r="H41" s="22">
        <f>H42+H43</f>
        <v>0</v>
      </c>
    </row>
    <row r="42" spans="1:8" ht="30" customHeight="1" x14ac:dyDescent="0.2">
      <c r="A42" s="19" t="s">
        <v>29</v>
      </c>
      <c r="B42" s="7" t="s">
        <v>30</v>
      </c>
      <c r="C42" s="6">
        <f>C43+C44</f>
        <v>88.03</v>
      </c>
      <c r="D42" s="6">
        <f>D43+D44</f>
        <v>33.299999999999997</v>
      </c>
      <c r="E42" s="18"/>
      <c r="F42" s="15" t="s">
        <v>41</v>
      </c>
      <c r="G42" s="21">
        <v>0</v>
      </c>
      <c r="H42" s="22">
        <v>0</v>
      </c>
    </row>
    <row r="43" spans="1:8" ht="30" customHeight="1" x14ac:dyDescent="0.2">
      <c r="A43" s="20" t="s">
        <v>4</v>
      </c>
      <c r="B43" s="9" t="s">
        <v>31</v>
      </c>
      <c r="C43" s="21">
        <v>0</v>
      </c>
      <c r="D43" s="21">
        <v>0</v>
      </c>
      <c r="E43" s="18"/>
      <c r="F43" s="15" t="s">
        <v>40</v>
      </c>
      <c r="G43" s="21">
        <v>0</v>
      </c>
      <c r="H43" s="22">
        <v>0</v>
      </c>
    </row>
    <row r="44" spans="1:8" ht="30" customHeight="1" x14ac:dyDescent="0.2">
      <c r="A44" s="20" t="s">
        <v>5</v>
      </c>
      <c r="B44" s="9" t="s">
        <v>32</v>
      </c>
      <c r="C44" s="21">
        <v>88.03</v>
      </c>
      <c r="D44" s="21">
        <f>33.3</f>
        <v>33.299999999999997</v>
      </c>
      <c r="E44" s="18" t="s">
        <v>89</v>
      </c>
      <c r="F44" s="15" t="s">
        <v>96</v>
      </c>
      <c r="G44" s="21">
        <v>0</v>
      </c>
      <c r="H44" s="22">
        <v>0</v>
      </c>
    </row>
    <row r="45" spans="1:8" ht="30" customHeight="1" x14ac:dyDescent="0.2">
      <c r="A45" s="45" t="s">
        <v>33</v>
      </c>
      <c r="B45" s="46" t="s">
        <v>68</v>
      </c>
      <c r="C45" s="39">
        <f>C46+C52+C70+C87</f>
        <v>316854.38999999996</v>
      </c>
      <c r="D45" s="39">
        <f>D46+D52+D70+D87</f>
        <v>325311.28000000003</v>
      </c>
      <c r="E45" s="18">
        <v>3</v>
      </c>
      <c r="F45" s="15" t="s">
        <v>131</v>
      </c>
      <c r="G45" s="21">
        <f>G46+G47+G48+G49+G52+G53+G54+G55+G56</f>
        <v>40475.839999999997</v>
      </c>
      <c r="H45" s="22">
        <f>H46+H47+H48+H49+H52+H53+H54+H55+H56</f>
        <v>17387.43</v>
      </c>
    </row>
    <row r="46" spans="1:8" ht="30" customHeight="1" x14ac:dyDescent="0.2">
      <c r="A46" s="19" t="s">
        <v>3</v>
      </c>
      <c r="B46" s="7" t="s">
        <v>69</v>
      </c>
      <c r="C46" s="6">
        <f>SUM(C47:C50)</f>
        <v>66048.58</v>
      </c>
      <c r="D46" s="6">
        <f>SUM(D47:D50)</f>
        <v>90455.3</v>
      </c>
      <c r="E46" s="18" t="s">
        <v>88</v>
      </c>
      <c r="F46" s="15" t="s">
        <v>117</v>
      </c>
      <c r="G46" s="21">
        <v>0</v>
      </c>
      <c r="H46" s="22">
        <v>0</v>
      </c>
    </row>
    <row r="47" spans="1:8" ht="30" customHeight="1" x14ac:dyDescent="0.2">
      <c r="A47" s="20" t="s">
        <v>4</v>
      </c>
      <c r="B47" s="9" t="s">
        <v>34</v>
      </c>
      <c r="C47" s="21">
        <v>0</v>
      </c>
      <c r="D47" s="21">
        <v>0</v>
      </c>
      <c r="E47" s="18" t="s">
        <v>89</v>
      </c>
      <c r="F47" s="15" t="s">
        <v>118</v>
      </c>
      <c r="G47" s="21">
        <v>0</v>
      </c>
      <c r="H47" s="22">
        <v>0</v>
      </c>
    </row>
    <row r="48" spans="1:8" ht="30" customHeight="1" x14ac:dyDescent="0.2">
      <c r="A48" s="20" t="s">
        <v>5</v>
      </c>
      <c r="B48" s="9" t="s">
        <v>35</v>
      </c>
      <c r="C48" s="21">
        <v>0</v>
      </c>
      <c r="D48" s="21">
        <v>0</v>
      </c>
      <c r="E48" s="18" t="s">
        <v>92</v>
      </c>
      <c r="F48" s="15" t="s">
        <v>119</v>
      </c>
      <c r="G48" s="21">
        <v>0</v>
      </c>
      <c r="H48" s="22">
        <v>0</v>
      </c>
    </row>
    <row r="49" spans="1:8" ht="30" customHeight="1" thickBot="1" x14ac:dyDescent="0.25">
      <c r="A49" s="54" t="s">
        <v>6</v>
      </c>
      <c r="B49" s="55" t="s">
        <v>36</v>
      </c>
      <c r="C49" s="30">
        <v>65848.81</v>
      </c>
      <c r="D49" s="30">
        <v>90455.3</v>
      </c>
      <c r="E49" s="56" t="s">
        <v>100</v>
      </c>
      <c r="F49" s="29" t="s">
        <v>130</v>
      </c>
      <c r="G49" s="57">
        <f>G50+G51</f>
        <v>12583.49</v>
      </c>
      <c r="H49" s="31">
        <f>H50+H51</f>
        <v>14644.24</v>
      </c>
    </row>
    <row r="50" spans="1:8" ht="30" customHeight="1" x14ac:dyDescent="0.2">
      <c r="A50" s="58" t="s">
        <v>7</v>
      </c>
      <c r="B50" s="59" t="s">
        <v>37</v>
      </c>
      <c r="C50" s="60">
        <v>199.77</v>
      </c>
      <c r="D50" s="60">
        <v>0</v>
      </c>
      <c r="E50" s="61"/>
      <c r="F50" s="62" t="s">
        <v>41</v>
      </c>
      <c r="G50" s="63">
        <v>12583.49</v>
      </c>
      <c r="H50" s="64">
        <f>7498.73+7145.51</f>
        <v>14644.24</v>
      </c>
    </row>
    <row r="51" spans="1:8" ht="30" customHeight="1" x14ac:dyDescent="0.2">
      <c r="A51" s="20" t="s">
        <v>38</v>
      </c>
      <c r="B51" s="9" t="s">
        <v>94</v>
      </c>
      <c r="C51" s="21">
        <v>0</v>
      </c>
      <c r="D51" s="21">
        <v>0</v>
      </c>
      <c r="E51" s="18"/>
      <c r="F51" s="15" t="s">
        <v>40</v>
      </c>
      <c r="G51" s="21">
        <v>0</v>
      </c>
      <c r="H51" s="22">
        <v>0</v>
      </c>
    </row>
    <row r="52" spans="1:8" ht="30" customHeight="1" x14ac:dyDescent="0.2">
      <c r="A52" s="19" t="s">
        <v>8</v>
      </c>
      <c r="B52" s="7" t="s">
        <v>70</v>
      </c>
      <c r="C52" s="6">
        <f>C53+C58+C63</f>
        <v>6534.37</v>
      </c>
      <c r="D52" s="6">
        <f>D53+D58+D63</f>
        <v>10495.949999999999</v>
      </c>
      <c r="E52" s="18" t="s">
        <v>121</v>
      </c>
      <c r="F52" s="15" t="s">
        <v>132</v>
      </c>
      <c r="G52" s="21">
        <v>0</v>
      </c>
      <c r="H52" s="22">
        <v>0</v>
      </c>
    </row>
    <row r="53" spans="1:8" ht="30" customHeight="1" x14ac:dyDescent="0.2">
      <c r="A53" s="20" t="s">
        <v>4</v>
      </c>
      <c r="B53" s="9" t="s">
        <v>71</v>
      </c>
      <c r="C53" s="21">
        <f>C54+C57</f>
        <v>2295</v>
      </c>
      <c r="D53" s="21">
        <f>D54+D57</f>
        <v>1022</v>
      </c>
      <c r="E53" s="18" t="s">
        <v>126</v>
      </c>
      <c r="F53" s="15" t="s">
        <v>120</v>
      </c>
      <c r="G53" s="6">
        <v>0</v>
      </c>
      <c r="H53" s="8">
        <v>0</v>
      </c>
    </row>
    <row r="54" spans="1:8" ht="48" customHeight="1" x14ac:dyDescent="0.2">
      <c r="A54" s="20" t="s">
        <v>88</v>
      </c>
      <c r="B54" s="9" t="s">
        <v>95</v>
      </c>
      <c r="C54" s="21">
        <f>C55+C56</f>
        <v>0</v>
      </c>
      <c r="D54" s="21">
        <f>D55+D56</f>
        <v>0</v>
      </c>
      <c r="E54" s="18" t="s">
        <v>127</v>
      </c>
      <c r="F54" s="15" t="s">
        <v>133</v>
      </c>
      <c r="G54" s="32">
        <v>816.55</v>
      </c>
      <c r="H54" s="22">
        <v>11.39</v>
      </c>
    </row>
    <row r="55" spans="1:8" ht="30" customHeight="1" x14ac:dyDescent="0.2">
      <c r="A55" s="20"/>
      <c r="B55" s="9" t="s">
        <v>39</v>
      </c>
      <c r="C55" s="21">
        <v>0</v>
      </c>
      <c r="D55" s="21">
        <v>0</v>
      </c>
      <c r="E55" s="18" t="s">
        <v>128</v>
      </c>
      <c r="F55" s="15" t="s">
        <v>134</v>
      </c>
      <c r="G55" s="32">
        <v>0</v>
      </c>
      <c r="H55" s="22">
        <v>58.73</v>
      </c>
    </row>
    <row r="56" spans="1:8" ht="30" customHeight="1" x14ac:dyDescent="0.2">
      <c r="A56" s="20"/>
      <c r="B56" s="9" t="s">
        <v>40</v>
      </c>
      <c r="C56" s="21">
        <v>0</v>
      </c>
      <c r="D56" s="21">
        <v>0</v>
      </c>
      <c r="E56" s="18" t="s">
        <v>129</v>
      </c>
      <c r="F56" s="15" t="s">
        <v>96</v>
      </c>
      <c r="G56" s="32">
        <v>27075.8</v>
      </c>
      <c r="H56" s="22">
        <f>2663.62+9.45</f>
        <v>2673.0699999999997</v>
      </c>
    </row>
    <row r="57" spans="1:8" ht="30" customHeight="1" x14ac:dyDescent="0.2">
      <c r="A57" s="20" t="s">
        <v>89</v>
      </c>
      <c r="B57" s="9" t="s">
        <v>96</v>
      </c>
      <c r="C57" s="21">
        <v>2295</v>
      </c>
      <c r="D57" s="21">
        <f>2295-1273</f>
        <v>1022</v>
      </c>
      <c r="E57" s="18">
        <v>4</v>
      </c>
      <c r="F57" s="15" t="s">
        <v>58</v>
      </c>
      <c r="G57" s="21">
        <v>0</v>
      </c>
      <c r="H57" s="22">
        <v>0</v>
      </c>
    </row>
    <row r="58" spans="1:8" ht="30" customHeight="1" x14ac:dyDescent="0.2">
      <c r="A58" s="20" t="s">
        <v>5</v>
      </c>
      <c r="B58" s="9" t="s">
        <v>97</v>
      </c>
      <c r="C58" s="21">
        <f>C59+C62</f>
        <v>0</v>
      </c>
      <c r="D58" s="21">
        <f>D59+D62</f>
        <v>0</v>
      </c>
      <c r="E58" s="17" t="s">
        <v>19</v>
      </c>
      <c r="F58" s="7" t="s">
        <v>75</v>
      </c>
      <c r="G58" s="6">
        <f>G59+G60</f>
        <v>511515.36</v>
      </c>
      <c r="H58" s="8">
        <f>H59+H60</f>
        <v>484453.24</v>
      </c>
    </row>
    <row r="59" spans="1:8" ht="30" customHeight="1" x14ac:dyDescent="0.2">
      <c r="A59" s="20" t="s">
        <v>88</v>
      </c>
      <c r="B59" s="9" t="s">
        <v>95</v>
      </c>
      <c r="C59" s="21">
        <f>C60+C61</f>
        <v>0</v>
      </c>
      <c r="D59" s="21">
        <f>D60+D61</f>
        <v>0</v>
      </c>
      <c r="E59" s="18" t="s">
        <v>4</v>
      </c>
      <c r="F59" s="15" t="s">
        <v>59</v>
      </c>
      <c r="G59" s="21">
        <v>0</v>
      </c>
      <c r="H59" s="22">
        <v>0</v>
      </c>
    </row>
    <row r="60" spans="1:8" ht="30" customHeight="1" x14ac:dyDescent="0.2">
      <c r="A60" s="20"/>
      <c r="B60" s="9" t="s">
        <v>41</v>
      </c>
      <c r="C60" s="21">
        <v>0</v>
      </c>
      <c r="D60" s="21">
        <v>0</v>
      </c>
      <c r="E60" s="18" t="s">
        <v>5</v>
      </c>
      <c r="F60" s="15" t="s">
        <v>81</v>
      </c>
      <c r="G60" s="21">
        <f>G61+G62</f>
        <v>511515.36</v>
      </c>
      <c r="H60" s="22">
        <f t="shared" ref="H60" si="0">H61+H62</f>
        <v>484453.24</v>
      </c>
    </row>
    <row r="61" spans="1:8" ht="30" customHeight="1" x14ac:dyDescent="0.2">
      <c r="A61" s="20"/>
      <c r="B61" s="9" t="s">
        <v>40</v>
      </c>
      <c r="C61" s="21">
        <v>0</v>
      </c>
      <c r="D61" s="21">
        <v>0</v>
      </c>
      <c r="E61" s="18"/>
      <c r="F61" s="15" t="s">
        <v>55</v>
      </c>
      <c r="G61" s="21">
        <f>511515.36-G62</f>
        <v>486708.38</v>
      </c>
      <c r="H61" s="22">
        <f>484453.24-H62</f>
        <v>457390.24</v>
      </c>
    </row>
    <row r="62" spans="1:8" ht="30" customHeight="1" x14ac:dyDescent="0.2">
      <c r="A62" s="20" t="s">
        <v>89</v>
      </c>
      <c r="B62" s="9" t="s">
        <v>96</v>
      </c>
      <c r="C62" s="21">
        <v>0</v>
      </c>
      <c r="D62" s="21">
        <v>0</v>
      </c>
      <c r="E62" s="18"/>
      <c r="F62" s="15" t="s">
        <v>56</v>
      </c>
      <c r="G62" s="32">
        <v>24806.98</v>
      </c>
      <c r="H62" s="22">
        <v>27063</v>
      </c>
    </row>
    <row r="63" spans="1:8" ht="30" customHeight="1" x14ac:dyDescent="0.2">
      <c r="A63" s="20" t="s">
        <v>6</v>
      </c>
      <c r="B63" s="9" t="s">
        <v>98</v>
      </c>
      <c r="C63" s="21">
        <f>C64+C67+C68+C69</f>
        <v>4239.37</v>
      </c>
      <c r="D63" s="21">
        <f>D64+D67+D68+D69</f>
        <v>9473.9499999999989</v>
      </c>
      <c r="E63" s="15"/>
      <c r="F63" s="15"/>
      <c r="G63" s="15"/>
      <c r="H63" s="25"/>
    </row>
    <row r="64" spans="1:8" ht="30" customHeight="1" x14ac:dyDescent="0.2">
      <c r="A64" s="20" t="s">
        <v>88</v>
      </c>
      <c r="B64" s="9" t="s">
        <v>95</v>
      </c>
      <c r="C64" s="21">
        <f>C65+C66</f>
        <v>4238.37</v>
      </c>
      <c r="D64" s="21">
        <f>D65+D66</f>
        <v>7473.4</v>
      </c>
      <c r="E64" s="15"/>
      <c r="F64" s="15"/>
      <c r="G64" s="15"/>
      <c r="H64" s="25"/>
    </row>
    <row r="65" spans="1:8" ht="30" customHeight="1" x14ac:dyDescent="0.2">
      <c r="A65" s="20"/>
      <c r="B65" s="9" t="s">
        <v>41</v>
      </c>
      <c r="C65" s="21">
        <v>4238.37</v>
      </c>
      <c r="D65" s="21">
        <f>7473.4</f>
        <v>7473.4</v>
      </c>
      <c r="E65" s="18"/>
      <c r="F65" s="15"/>
      <c r="G65" s="21"/>
      <c r="H65" s="22"/>
    </row>
    <row r="66" spans="1:8" ht="30" customHeight="1" x14ac:dyDescent="0.2">
      <c r="A66" s="20"/>
      <c r="B66" s="9" t="s">
        <v>40</v>
      </c>
      <c r="C66" s="21">
        <v>0</v>
      </c>
      <c r="D66" s="21">
        <v>0</v>
      </c>
      <c r="E66" s="18"/>
      <c r="F66" s="15"/>
      <c r="G66" s="21"/>
      <c r="H66" s="22"/>
    </row>
    <row r="67" spans="1:8" ht="42.75" x14ac:dyDescent="0.2">
      <c r="A67" s="20" t="s">
        <v>89</v>
      </c>
      <c r="B67" s="9" t="s">
        <v>99</v>
      </c>
      <c r="C67" s="21">
        <v>1</v>
      </c>
      <c r="D67" s="21">
        <v>1742.9</v>
      </c>
      <c r="E67" s="18"/>
      <c r="F67" s="15"/>
      <c r="G67" s="21"/>
      <c r="H67" s="22"/>
    </row>
    <row r="68" spans="1:8" ht="30" customHeight="1" x14ac:dyDescent="0.2">
      <c r="A68" s="20" t="s">
        <v>92</v>
      </c>
      <c r="B68" s="9" t="s">
        <v>96</v>
      </c>
      <c r="C68" s="21">
        <v>0</v>
      </c>
      <c r="D68" s="21">
        <v>257.64999999999998</v>
      </c>
      <c r="E68" s="18"/>
      <c r="F68" s="15"/>
      <c r="G68" s="21"/>
      <c r="H68" s="22"/>
    </row>
    <row r="69" spans="1:8" ht="30" customHeight="1" x14ac:dyDescent="0.2">
      <c r="A69" s="20" t="s">
        <v>100</v>
      </c>
      <c r="B69" s="9" t="s">
        <v>101</v>
      </c>
      <c r="C69" s="21">
        <v>0</v>
      </c>
      <c r="D69" s="21">
        <v>0</v>
      </c>
      <c r="E69" s="18"/>
      <c r="F69" s="15"/>
      <c r="G69" s="21"/>
      <c r="H69" s="22"/>
    </row>
    <row r="70" spans="1:8" ht="30" customHeight="1" x14ac:dyDescent="0.2">
      <c r="A70" s="19" t="s">
        <v>16</v>
      </c>
      <c r="B70" s="7" t="s">
        <v>72</v>
      </c>
      <c r="C70" s="6">
        <f>C71+C86</f>
        <v>231170.02</v>
      </c>
      <c r="D70" s="6">
        <f>D71+D86</f>
        <v>214060.17</v>
      </c>
      <c r="E70" s="18"/>
      <c r="F70" s="15"/>
      <c r="G70" s="21"/>
      <c r="H70" s="22"/>
    </row>
    <row r="71" spans="1:8" ht="30" customHeight="1" x14ac:dyDescent="0.2">
      <c r="A71" s="20" t="s">
        <v>4</v>
      </c>
      <c r="B71" s="9" t="s">
        <v>73</v>
      </c>
      <c r="C71" s="21">
        <f>C72+C77+C82</f>
        <v>231170.02</v>
      </c>
      <c r="D71" s="21">
        <f>D72+D77+D82</f>
        <v>214060.17</v>
      </c>
      <c r="E71" s="18"/>
      <c r="F71" s="15"/>
      <c r="G71" s="21"/>
      <c r="H71" s="22"/>
    </row>
    <row r="72" spans="1:8" ht="30" customHeight="1" x14ac:dyDescent="0.2">
      <c r="A72" s="20" t="s">
        <v>88</v>
      </c>
      <c r="B72" s="9" t="s">
        <v>90</v>
      </c>
      <c r="C72" s="21">
        <f>SUM(C73:C76)</f>
        <v>0</v>
      </c>
      <c r="D72" s="21">
        <f>SUM(D73:D76)</f>
        <v>0</v>
      </c>
      <c r="E72" s="18"/>
      <c r="F72" s="15"/>
      <c r="G72" s="21"/>
      <c r="H72" s="22"/>
    </row>
    <row r="73" spans="1:8" ht="30" customHeight="1" x14ac:dyDescent="0.2">
      <c r="A73" s="20"/>
      <c r="B73" s="9" t="s">
        <v>24</v>
      </c>
      <c r="C73" s="21">
        <v>0</v>
      </c>
      <c r="D73" s="21">
        <v>0</v>
      </c>
      <c r="E73" s="18"/>
      <c r="F73" s="15"/>
      <c r="G73" s="21"/>
      <c r="H73" s="22"/>
    </row>
    <row r="74" spans="1:8" ht="30" customHeight="1" x14ac:dyDescent="0.2">
      <c r="A74" s="20"/>
      <c r="B74" s="9" t="s">
        <v>25</v>
      </c>
      <c r="C74" s="21">
        <v>0</v>
      </c>
      <c r="D74" s="21">
        <v>0</v>
      </c>
      <c r="E74" s="18"/>
      <c r="F74" s="15"/>
      <c r="G74" s="21"/>
      <c r="H74" s="22"/>
    </row>
    <row r="75" spans="1:8" ht="30" customHeight="1" x14ac:dyDescent="0.2">
      <c r="A75" s="20"/>
      <c r="B75" s="9" t="s">
        <v>26</v>
      </c>
      <c r="C75" s="21">
        <v>0</v>
      </c>
      <c r="D75" s="21">
        <v>0</v>
      </c>
      <c r="E75" s="18"/>
      <c r="F75" s="15"/>
      <c r="G75" s="21"/>
      <c r="H75" s="22"/>
    </row>
    <row r="76" spans="1:8" ht="30" customHeight="1" x14ac:dyDescent="0.2">
      <c r="A76" s="20"/>
      <c r="B76" s="9" t="s">
        <v>42</v>
      </c>
      <c r="C76" s="21">
        <v>0</v>
      </c>
      <c r="D76" s="21">
        <v>0</v>
      </c>
      <c r="E76" s="18"/>
      <c r="F76" s="15"/>
      <c r="G76" s="21"/>
      <c r="H76" s="22"/>
    </row>
    <row r="77" spans="1:8" ht="30" customHeight="1" x14ac:dyDescent="0.2">
      <c r="A77" s="20" t="s">
        <v>89</v>
      </c>
      <c r="B77" s="9" t="s">
        <v>102</v>
      </c>
      <c r="C77" s="21">
        <f>SUM(C78:C81)</f>
        <v>0</v>
      </c>
      <c r="D77" s="21">
        <f>SUM(D78:D81)</f>
        <v>0</v>
      </c>
      <c r="E77" s="18"/>
      <c r="F77" s="15"/>
      <c r="G77" s="21"/>
      <c r="H77" s="22"/>
    </row>
    <row r="78" spans="1:8" ht="30" customHeight="1" x14ac:dyDescent="0.2">
      <c r="A78" s="20"/>
      <c r="B78" s="9" t="s">
        <v>24</v>
      </c>
      <c r="C78" s="21">
        <v>0</v>
      </c>
      <c r="D78" s="21">
        <v>0</v>
      </c>
      <c r="E78" s="18"/>
      <c r="F78" s="15"/>
      <c r="G78" s="21"/>
      <c r="H78" s="22"/>
    </row>
    <row r="79" spans="1:8" ht="30" customHeight="1" x14ac:dyDescent="0.2">
      <c r="A79" s="20"/>
      <c r="B79" s="9" t="s">
        <v>25</v>
      </c>
      <c r="C79" s="21">
        <v>0</v>
      </c>
      <c r="D79" s="21">
        <v>0</v>
      </c>
      <c r="E79" s="18"/>
      <c r="F79" s="15"/>
      <c r="G79" s="21"/>
      <c r="H79" s="22"/>
    </row>
    <row r="80" spans="1:8" ht="30" customHeight="1" x14ac:dyDescent="0.2">
      <c r="A80" s="20"/>
      <c r="B80" s="9" t="s">
        <v>26</v>
      </c>
      <c r="C80" s="21">
        <v>0</v>
      </c>
      <c r="D80" s="21">
        <v>0</v>
      </c>
      <c r="E80" s="18"/>
      <c r="F80" s="15"/>
      <c r="G80" s="21"/>
      <c r="H80" s="22"/>
    </row>
    <row r="81" spans="1:10" ht="30" customHeight="1" x14ac:dyDescent="0.2">
      <c r="A81" s="20"/>
      <c r="B81" s="9" t="s">
        <v>42</v>
      </c>
      <c r="C81" s="21">
        <v>0</v>
      </c>
      <c r="D81" s="21">
        <v>0</v>
      </c>
      <c r="E81" s="18"/>
      <c r="F81" s="15"/>
      <c r="G81" s="21"/>
      <c r="H81" s="22"/>
    </row>
    <row r="82" spans="1:10" ht="30" customHeight="1" x14ac:dyDescent="0.2">
      <c r="A82" s="20" t="s">
        <v>92</v>
      </c>
      <c r="B82" s="9" t="s">
        <v>103</v>
      </c>
      <c r="C82" s="21">
        <f>SUM(C83:C85)</f>
        <v>231170.02</v>
      </c>
      <c r="D82" s="21">
        <f>SUM(D83:D85)</f>
        <v>214060.17</v>
      </c>
      <c r="E82" s="18"/>
      <c r="F82" s="15"/>
      <c r="G82" s="21"/>
      <c r="H82" s="22"/>
    </row>
    <row r="83" spans="1:10" ht="30" customHeight="1" x14ac:dyDescent="0.2">
      <c r="A83" s="20"/>
      <c r="B83" s="9" t="s">
        <v>43</v>
      </c>
      <c r="C83" s="21">
        <v>231170.02</v>
      </c>
      <c r="D83" s="21">
        <v>214060.17</v>
      </c>
      <c r="E83" s="18"/>
      <c r="F83" s="15"/>
      <c r="G83" s="21"/>
      <c r="H83" s="22"/>
    </row>
    <row r="84" spans="1:10" ht="30" customHeight="1" x14ac:dyDescent="0.2">
      <c r="A84" s="20"/>
      <c r="B84" s="9" t="s">
        <v>44</v>
      </c>
      <c r="C84" s="21">
        <v>0</v>
      </c>
      <c r="D84" s="21">
        <v>0</v>
      </c>
      <c r="E84" s="18"/>
      <c r="F84" s="15"/>
      <c r="G84" s="21"/>
      <c r="H84" s="22"/>
    </row>
    <row r="85" spans="1:10" ht="30" customHeight="1" x14ac:dyDescent="0.2">
      <c r="A85" s="20"/>
      <c r="B85" s="9" t="s">
        <v>45</v>
      </c>
      <c r="C85" s="21">
        <v>0</v>
      </c>
      <c r="D85" s="21">
        <v>0</v>
      </c>
      <c r="E85" s="18"/>
      <c r="F85" s="15"/>
      <c r="G85" s="21"/>
      <c r="H85" s="22"/>
    </row>
    <row r="86" spans="1:10" ht="30" customHeight="1" x14ac:dyDescent="0.2">
      <c r="A86" s="20" t="s">
        <v>5</v>
      </c>
      <c r="B86" s="9" t="s">
        <v>46</v>
      </c>
      <c r="C86" s="21">
        <v>0</v>
      </c>
      <c r="D86" s="21">
        <v>0</v>
      </c>
      <c r="E86" s="18"/>
      <c r="F86" s="15"/>
      <c r="G86" s="21"/>
      <c r="H86" s="22"/>
    </row>
    <row r="87" spans="1:10" ht="30" customHeight="1" x14ac:dyDescent="0.2">
      <c r="A87" s="19" t="s">
        <v>19</v>
      </c>
      <c r="B87" s="7" t="s">
        <v>47</v>
      </c>
      <c r="C87" s="6">
        <v>13101.42</v>
      </c>
      <c r="D87" s="6">
        <v>10299.86</v>
      </c>
      <c r="E87" s="18"/>
      <c r="F87" s="15"/>
      <c r="G87" s="21"/>
      <c r="H87" s="22"/>
    </row>
    <row r="88" spans="1:10" ht="30" customHeight="1" x14ac:dyDescent="0.2">
      <c r="A88" s="43" t="s">
        <v>104</v>
      </c>
      <c r="B88" s="38" t="s">
        <v>106</v>
      </c>
      <c r="C88" s="39">
        <v>0</v>
      </c>
      <c r="D88" s="39">
        <v>0</v>
      </c>
      <c r="E88" s="18"/>
      <c r="F88" s="26"/>
      <c r="G88" s="27"/>
      <c r="H88" s="28"/>
    </row>
    <row r="89" spans="1:10" ht="30" customHeight="1" thickBot="1" x14ac:dyDescent="0.25">
      <c r="A89" s="44" t="s">
        <v>105</v>
      </c>
      <c r="B89" s="40" t="s">
        <v>107</v>
      </c>
      <c r="C89" s="41">
        <v>0</v>
      </c>
      <c r="D89" s="41">
        <v>0</v>
      </c>
      <c r="E89" s="56"/>
      <c r="F89" s="29"/>
      <c r="G89" s="30"/>
      <c r="H89" s="31"/>
      <c r="I89" s="24"/>
    </row>
    <row r="90" spans="1:10" s="10" customFormat="1" ht="30" customHeight="1" thickBot="1" x14ac:dyDescent="0.25">
      <c r="A90" s="42"/>
      <c r="B90" s="34" t="s">
        <v>108</v>
      </c>
      <c r="C90" s="35">
        <f>C3+C45+C88+C89</f>
        <v>2261803.5499999998</v>
      </c>
      <c r="D90" s="35">
        <f>D3+D45+D88+D89</f>
        <v>2335823.9000000004</v>
      </c>
      <c r="E90" s="36"/>
      <c r="F90" s="34" t="s">
        <v>74</v>
      </c>
      <c r="G90" s="35">
        <f>G3+G16</f>
        <v>2261803.5499999998</v>
      </c>
      <c r="H90" s="37">
        <f>H3+H16</f>
        <v>2335823.9</v>
      </c>
      <c r="I90" s="23"/>
      <c r="J90" s="23"/>
    </row>
    <row r="91" spans="1:10" ht="15" x14ac:dyDescent="0.2">
      <c r="B91" s="4"/>
      <c r="F91" s="4"/>
    </row>
    <row r="92" spans="1:10" ht="78" customHeight="1" x14ac:dyDescent="0.2">
      <c r="A92" s="72" t="s">
        <v>82</v>
      </c>
      <c r="B92" s="72"/>
      <c r="C92" s="73" t="s">
        <v>141</v>
      </c>
      <c r="D92" s="73"/>
      <c r="E92" s="73"/>
      <c r="F92" s="72" t="s">
        <v>82</v>
      </c>
      <c r="G92" s="72"/>
      <c r="H92" s="72"/>
    </row>
    <row r="93" spans="1:10" ht="32.25" customHeight="1" x14ac:dyDescent="0.2">
      <c r="A93" s="65" t="s">
        <v>83</v>
      </c>
      <c r="B93" s="65"/>
      <c r="C93" s="5"/>
      <c r="D93" s="5"/>
      <c r="F93" s="65" t="s">
        <v>84</v>
      </c>
      <c r="G93" s="65"/>
      <c r="H93" s="65"/>
    </row>
    <row r="94" spans="1:10" x14ac:dyDescent="0.2">
      <c r="B94" s="2"/>
      <c r="F94" s="2"/>
    </row>
    <row r="95" spans="1:10" x14ac:dyDescent="0.2">
      <c r="B95" s="2"/>
      <c r="F95" s="2"/>
    </row>
    <row r="96" spans="1:10" x14ac:dyDescent="0.2">
      <c r="C96" s="66"/>
      <c r="D96" s="66"/>
    </row>
  </sheetData>
  <mergeCells count="9">
    <mergeCell ref="A93:B93"/>
    <mergeCell ref="F93:H93"/>
    <mergeCell ref="C96:D96"/>
    <mergeCell ref="A1:B1"/>
    <mergeCell ref="C1:F1"/>
    <mergeCell ref="G1:H1"/>
    <mergeCell ref="A92:B92"/>
    <mergeCell ref="C92:E92"/>
    <mergeCell ref="F92:H92"/>
  </mergeCells>
  <pageMargins left="1.1811023622047245" right="0.39370078740157483" top="0.39370078740157483" bottom="0.39370078740157483" header="0.51181102362204722" footer="0.51181102362204722"/>
  <pageSetup paperSize="9" scale="51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57" sqref="A57"/>
    </sheetView>
  </sheetViews>
  <sheetFormatPr defaultRowHeight="12.75" x14ac:dyDescent="0.2"/>
  <cols>
    <col min="2" max="2" width="9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MUZEUM Bilans 2024 r. </vt:lpstr>
      <vt:lpstr>Arkusz1</vt:lpstr>
      <vt:lpstr>'MUZEUM Bilans 2024 r. '!Obszar_wydruku</vt:lpstr>
    </vt:vector>
  </TitlesOfParts>
  <Company>Teatr Mały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Monika Jaworek</cp:lastModifiedBy>
  <cp:lastPrinted>2025-03-31T07:02:22Z</cp:lastPrinted>
  <dcterms:created xsi:type="dcterms:W3CDTF">2007-02-08T08:50:01Z</dcterms:created>
  <dcterms:modified xsi:type="dcterms:W3CDTF">2025-04-03T10:20:29Z</dcterms:modified>
</cp:coreProperties>
</file>