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Bilans 2023 r." sheetId="1" r:id="rId1"/>
  </sheets>
  <definedNames>
    <definedName name="_xlnm.Print_Area" localSheetId="0">'Bilans 2023 r.'!$B$1:$I$93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/>
  <c r="I9"/>
  <c r="E44"/>
  <c r="E87"/>
  <c r="I61"/>
  <c r="E46"/>
  <c r="D64" l="1"/>
  <c r="E10"/>
  <c r="E9" s="1"/>
  <c r="E82" l="1"/>
  <c r="D82"/>
  <c r="D77"/>
  <c r="D72"/>
  <c r="E36"/>
  <c r="D36"/>
  <c r="E31"/>
  <c r="D31"/>
  <c r="E26"/>
  <c r="D26"/>
  <c r="E18"/>
  <c r="D18"/>
  <c r="D10"/>
  <c r="D9" s="1"/>
  <c r="E4"/>
  <c r="D4"/>
  <c r="H41"/>
  <c r="H40" s="1"/>
  <c r="H36"/>
  <c r="H35" s="1"/>
  <c r="H60"/>
  <c r="H58" s="1"/>
  <c r="I49"/>
  <c r="I45" s="1"/>
  <c r="H49"/>
  <c r="H45" s="1"/>
  <c r="I41"/>
  <c r="I40" s="1"/>
  <c r="I36"/>
  <c r="I35" s="1"/>
  <c r="I28"/>
  <c r="I25" s="1"/>
  <c r="H28"/>
  <c r="H25" s="1"/>
  <c r="I22"/>
  <c r="H22"/>
  <c r="I19"/>
  <c r="H19"/>
  <c r="H9"/>
  <c r="E77"/>
  <c r="E72"/>
  <c r="E64"/>
  <c r="E63" s="1"/>
  <c r="E59"/>
  <c r="E58" s="1"/>
  <c r="D59"/>
  <c r="D58" s="1"/>
  <c r="E54"/>
  <c r="E53" s="1"/>
  <c r="D54"/>
  <c r="D53" s="1"/>
  <c r="D46"/>
  <c r="E42"/>
  <c r="D42"/>
  <c r="I7"/>
  <c r="H7"/>
  <c r="I5"/>
  <c r="H5"/>
  <c r="D71" l="1"/>
  <c r="D70" s="1"/>
  <c r="H17"/>
  <c r="E25"/>
  <c r="E22" s="1"/>
  <c r="E3" s="1"/>
  <c r="I17"/>
  <c r="H3"/>
  <c r="D25"/>
  <c r="D22" s="1"/>
  <c r="D3" s="1"/>
  <c r="I3"/>
  <c r="E52"/>
  <c r="E71"/>
  <c r="E70" s="1"/>
  <c r="I34"/>
  <c r="H34"/>
  <c r="D52"/>
  <c r="D45" l="1"/>
  <c r="H16"/>
  <c r="H90" s="1"/>
  <c r="D90"/>
  <c r="E45"/>
  <c r="E90" s="1"/>
  <c r="I60"/>
  <c r="I58" s="1"/>
  <c r="I16" s="1"/>
  <c r="I90" s="1"/>
  <c r="L90" l="1"/>
  <c r="J90"/>
</calcChain>
</file>

<file path=xl/sharedStrings.xml><?xml version="1.0" encoding="utf-8"?>
<sst xmlns="http://schemas.openxmlformats.org/spreadsheetml/2006/main" count="264" uniqueCount="154">
  <si>
    <t>AKTYWA</t>
  </si>
  <si>
    <t>A</t>
  </si>
  <si>
    <t>PASYWA</t>
  </si>
  <si>
    <t>I</t>
  </si>
  <si>
    <t>1.</t>
  </si>
  <si>
    <t>2.</t>
  </si>
  <si>
    <t>3.</t>
  </si>
  <si>
    <t>4.</t>
  </si>
  <si>
    <t>II</t>
  </si>
  <si>
    <t>Koszty zakończonych prac rozwojowych</t>
  </si>
  <si>
    <t>Wartość firmy</t>
  </si>
  <si>
    <t>Inne wartości niematerialne i prawne</t>
  </si>
  <si>
    <t>Zaliczki na wartości niematerialne i prawne</t>
  </si>
  <si>
    <t>c) urządzenia techniczne i maszyny</t>
  </si>
  <si>
    <t>d) środki transportu</t>
  </si>
  <si>
    <t>e) inne środki trwałe</t>
  </si>
  <si>
    <t>III</t>
  </si>
  <si>
    <t>Środki trwałe w budowie</t>
  </si>
  <si>
    <t>Zaliczki na środki trwałe w budowie</t>
  </si>
  <si>
    <t>IV</t>
  </si>
  <si>
    <t>Od jednostek powiązanych</t>
  </si>
  <si>
    <t>Od pozostałych jednostek</t>
  </si>
  <si>
    <t>Nieruchomości</t>
  </si>
  <si>
    <t>Wartości niematerialne i prawne</t>
  </si>
  <si>
    <t>udziały lub akcje</t>
  </si>
  <si>
    <t>inne papiery wartościowe</t>
  </si>
  <si>
    <t>udzielone pożyczki</t>
  </si>
  <si>
    <t>inne długoterminowe aktywa finansowe</t>
  </si>
  <si>
    <t>Inne inwestycje długoterminowe</t>
  </si>
  <si>
    <t>V</t>
  </si>
  <si>
    <t xml:space="preserve">DŁUGOTERMINOWE ROZLICZENIA MIĘDZYOKRESOWE </t>
  </si>
  <si>
    <t>Aktywa z tytułu odroczonego podatku dochodowego</t>
  </si>
  <si>
    <t>Inne rozliczenia międzyokresowe</t>
  </si>
  <si>
    <t>B</t>
  </si>
  <si>
    <t>Materiały</t>
  </si>
  <si>
    <t>Półprodukty i produkty w toku</t>
  </si>
  <si>
    <t>Produkty gotowe</t>
  </si>
  <si>
    <t>Towary</t>
  </si>
  <si>
    <t>5.</t>
  </si>
  <si>
    <t>do 12 miesiędy</t>
  </si>
  <si>
    <t>powyżej 12 miesięcy</t>
  </si>
  <si>
    <t>do 12 miesięcy</t>
  </si>
  <si>
    <t>inne krótkoterminowe aktywa finansowe</t>
  </si>
  <si>
    <t>środki pieniężne w kasie i na rachunkach</t>
  </si>
  <si>
    <t>inne środki pieniężne</t>
  </si>
  <si>
    <t>inne aktywa pieniężne</t>
  </si>
  <si>
    <t>Inne inwestycje krótkoterminowe</t>
  </si>
  <si>
    <t>KRÓTKOTERMINOWE ROZLICZENIA MIĘDZYOKRESOWE</t>
  </si>
  <si>
    <t>KAPITAŁ (FUNDUSZ) PODSTAWOWY</t>
  </si>
  <si>
    <t>VI</t>
  </si>
  <si>
    <t>VII</t>
  </si>
  <si>
    <t>ZYSK (STRATA) Z LAT UBIEGŁYCH</t>
  </si>
  <si>
    <t>ZYSK (STRATA) NETTO</t>
  </si>
  <si>
    <t>ODPISY Z ZYSKU NETTO W CIĄGU ROKU OBROTOWEGO (WARTOŚĆ UJEMNA)</t>
  </si>
  <si>
    <t>Rezerwa z tytułu odroczonego podatku dochodowego</t>
  </si>
  <si>
    <t>długoterminowe</t>
  </si>
  <si>
    <t>krótkoterminowe</t>
  </si>
  <si>
    <t>Wobec jednostek powiązanych</t>
  </si>
  <si>
    <t>Fundusze specjalne</t>
  </si>
  <si>
    <t>Ujemna wartość firmy</t>
  </si>
  <si>
    <t>AKTYWA TRWAŁE</t>
  </si>
  <si>
    <t>WARTOŚCI NIEMATERIALNE I PRAWNE</t>
  </si>
  <si>
    <t xml:space="preserve">KAPITAŁ (FUNDUSZ) WŁASNY </t>
  </si>
  <si>
    <t xml:space="preserve">RZECZOWE AKTYWA TRWAŁE </t>
  </si>
  <si>
    <t>Środki trwałe</t>
  </si>
  <si>
    <t xml:space="preserve">NALEŻNOŚCI DŁUGOTERMINOWE </t>
  </si>
  <si>
    <t xml:space="preserve">INWESTYCJE DŁUGOTERMINOWE </t>
  </si>
  <si>
    <t>Długoterminowe aktywa finansowe</t>
  </si>
  <si>
    <t xml:space="preserve">AKTYWA OBROTOWE </t>
  </si>
  <si>
    <t xml:space="preserve">ZAPASY </t>
  </si>
  <si>
    <t>NALEŻNOŚCI KRÓTKOTERMINOWE</t>
  </si>
  <si>
    <t xml:space="preserve">Należności od jednostek powiązanych </t>
  </si>
  <si>
    <t>INWESTYCJE KRÓTKOTERMINOWE</t>
  </si>
  <si>
    <t xml:space="preserve">Krótkoterminowe aktywa finansowe </t>
  </si>
  <si>
    <t xml:space="preserve">PASYWA RAZEM (A+B) </t>
  </si>
  <si>
    <t xml:space="preserve">ROZLICZENIA MIĘDZYOKRESOWE </t>
  </si>
  <si>
    <t xml:space="preserve">ZOBOWIĄZANIA DŁUGOTERMINOWE </t>
  </si>
  <si>
    <t xml:space="preserve">Pozostałe rezerwy </t>
  </si>
  <si>
    <t xml:space="preserve">Rezerwa na świadczenia emerytalne i podobne </t>
  </si>
  <si>
    <t xml:space="preserve">REZERWY NA ZOBOWIĄZANIA </t>
  </si>
  <si>
    <t xml:space="preserve">ZOBOWIĄZANIA I REZERWY NA ZOBOWIĄZANIA </t>
  </si>
  <si>
    <t xml:space="preserve">inne rozliczenia międzyokresowe </t>
  </si>
  <si>
    <t>Dyrektor 
Centrum Usług Wspólnych Miasta Tychy</t>
  </si>
  <si>
    <t>Stan na dzień 31.12.2022 r.</t>
  </si>
  <si>
    <t>a) grunty (w tym prawo użytkowanie wieczystego gruntu)</t>
  </si>
  <si>
    <t>b) budynki, lokalem prawa do lokali i obiekty inżynierii lądowej i wodnej</t>
  </si>
  <si>
    <t>Od pozostałych jednostek, w których jednostka posiada zaangażowanie w kapitale</t>
  </si>
  <si>
    <t>a)</t>
  </si>
  <si>
    <t>b)</t>
  </si>
  <si>
    <t xml:space="preserve">w jednostkach powiązanych </t>
  </si>
  <si>
    <t>w pozostałych jednostkach, w których jednostka posiada zaangażowanie w kapitale</t>
  </si>
  <si>
    <t>c)</t>
  </si>
  <si>
    <t>w pozostałych jednostkach</t>
  </si>
  <si>
    <t>Zaliczki na dostawy i usługi</t>
  </si>
  <si>
    <t>z tytułu dostaw i usług, o okresie spłaty:</t>
  </si>
  <si>
    <t>inne</t>
  </si>
  <si>
    <t>Należności od pozostałych jednostek, w których jednostka posiada zaangażowanie w kapitale</t>
  </si>
  <si>
    <t>Należności od pozostalych jednostek</t>
  </si>
  <si>
    <t>z tytułu podatków, dotacji, ceł i ubezpieczeń społecznych i zdrowotnych oraz  innych tytułów publicznoprawnych</t>
  </si>
  <si>
    <t>d)</t>
  </si>
  <si>
    <t>dochodzone na drodze sądowej</t>
  </si>
  <si>
    <t xml:space="preserve">pozostałych jednostkach </t>
  </si>
  <si>
    <t>środki pieniężne i inne aktywa pieniężne</t>
  </si>
  <si>
    <t xml:space="preserve">C </t>
  </si>
  <si>
    <t xml:space="preserve">D </t>
  </si>
  <si>
    <t>Należne wpłaty na kapitał (fundusz) podstawowy</t>
  </si>
  <si>
    <t>Udziały (akcje) własne</t>
  </si>
  <si>
    <t xml:space="preserve">AKTYWA RAZEM (A+B+C+D) </t>
  </si>
  <si>
    <t>nadwyżka wartośc sprzedaży (wartości emisyjnej) nad wartością nominalną udziałów (akcji)</t>
  </si>
  <si>
    <t>KAPITAŁ (FUNDUSZ) Z AKTUALIZACJI WYCENT, 
W TYM:</t>
  </si>
  <si>
    <t>z tytułu aktualizacji wartości godziwej</t>
  </si>
  <si>
    <t>POZOSTAŁE KAPITAŁY (FUNDUSZE) REZERWOWE, W TYM:</t>
  </si>
  <si>
    <t>KAPITAŁ (FUNDUSZ) ZAPASOWY, W TYM:</t>
  </si>
  <si>
    <t>tworzone zgodnie z umową (statutem) spółki</t>
  </si>
  <si>
    <t>na udziały (akcje) własne</t>
  </si>
  <si>
    <t>Wobec pozostałych jednostek, w których jednostka posiada zaangażowanie w kapitale</t>
  </si>
  <si>
    <t>kredyty i pożyczki</t>
  </si>
  <si>
    <t>z tytułu emisji dłużnych papierów wartościowych</t>
  </si>
  <si>
    <t>inne zobowiązania finansowe</t>
  </si>
  <si>
    <t>zobowiązania wekslowe</t>
  </si>
  <si>
    <t>e)</t>
  </si>
  <si>
    <t>ZOBOWIĄZANIA KRÓTKOTERMINOWE</t>
  </si>
  <si>
    <t xml:space="preserve">Zobowiązania wobec jednostek powiązanych </t>
  </si>
  <si>
    <t>z tytułu dostaw i usług o okresie wymagalności:</t>
  </si>
  <si>
    <t>Zobowiązania wobec pozostałych jednostek, w których jednostka posiada zaangażowanie w kapitale</t>
  </si>
  <si>
    <t>f)</t>
  </si>
  <si>
    <t>g)</t>
  </si>
  <si>
    <t>h)</t>
  </si>
  <si>
    <t>i)</t>
  </si>
  <si>
    <t>z tytułu dostaw i usług, o okresie wymagalności:</t>
  </si>
  <si>
    <t xml:space="preserve">Zobowiązania wobec pozostałych jednostek </t>
  </si>
  <si>
    <t>zaliczki otrzymane ona dostawy i usługi</t>
  </si>
  <si>
    <t>z tytułu podatków, ceł, ubezpieczeń społecznych i zdrowotnych oraz innych tytułów publicznoprawnych</t>
  </si>
  <si>
    <t>z tytułu wynagrodzeń</t>
  </si>
  <si>
    <t xml:space="preserve">Wobec pozostałych jednostek  </t>
  </si>
  <si>
    <r>
      <rPr>
        <b/>
        <sz val="11"/>
        <rFont val="Arial CE"/>
        <charset val="238"/>
      </rPr>
      <t>Muzeum Miejskie w Tychach</t>
    </r>
    <r>
      <rPr>
        <sz val="11"/>
        <rFont val="Arial CE"/>
        <charset val="238"/>
      </rPr>
      <t xml:space="preserve">
pl. Wolności 1
43-100 Tychy</t>
    </r>
  </si>
  <si>
    <t>Bilans 
dla jednostek innych niż banki, zakłady ubezpieczeń i zakłady reasekuracji 
na dzień 31.12.2023 r.</t>
  </si>
  <si>
    <t>Stan na dzień 31.12.2023 r.</t>
  </si>
  <si>
    <t>201,202 - fak kor z MZBM</t>
  </si>
  <si>
    <t>229,225,226</t>
  </si>
  <si>
    <t>fak kor.z MZBM</t>
  </si>
  <si>
    <t>225,229,226</t>
  </si>
  <si>
    <t>pozostała dotacja inwestycyjna do rozliczenia w czasie</t>
  </si>
  <si>
    <t>amortyzacja roku następnego np. 2024 minus finansowanie środków trwałych z przychodów własnych plus bilety 2024</t>
  </si>
  <si>
    <t>gr. 1</t>
  </si>
  <si>
    <t>gr. 7</t>
  </si>
  <si>
    <t>27-03-2024</t>
  </si>
  <si>
    <t>gr. 4, 5, 6</t>
  </si>
  <si>
    <t>gr 8, 014, 016</t>
  </si>
  <si>
    <r>
      <t xml:space="preserve">inne 
</t>
    </r>
    <r>
      <rPr>
        <i/>
        <sz val="8"/>
        <rFont val="Arial CE"/>
        <charset val="238"/>
      </rPr>
      <t>( min. na podstawie art. 29 ustawy o organizowaniu 
i prowadzeniu działalności kulturalnej)</t>
    </r>
  </si>
  <si>
    <t>Załącznik Nr 1
do Zarządzenia Nr 0050/120/24
Prezydenta Miasta Tychy
z dnia 29 marca 2024  r.</t>
  </si>
  <si>
    <t>Agnieszka Mrzyczek</t>
  </si>
  <si>
    <t>Główny Księgowy 
Centrum Usług Wspólnych Miasta Tychy</t>
  </si>
  <si>
    <t>Dagmara Gawryszek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</si>
</sst>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8"/>
      <name val="Arial CE"/>
      <charset val="238"/>
    </font>
    <font>
      <b/>
      <sz val="11"/>
      <color theme="1"/>
      <name val="Arial CE"/>
      <charset val="238"/>
    </font>
    <font>
      <sz val="11"/>
      <color theme="1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7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"/>
  <sheetViews>
    <sheetView tabSelected="1" topLeftCell="B75" zoomScale="98" zoomScaleNormal="98" workbookViewId="0">
      <selection activeCell="C94" sqref="C94:D94"/>
    </sheetView>
  </sheetViews>
  <sheetFormatPr defaultRowHeight="14.25"/>
  <cols>
    <col min="1" max="1" width="14.42578125" style="56" hidden="1" customWidth="1"/>
    <col min="2" max="2" width="4.7109375" style="2" customWidth="1"/>
    <col min="3" max="3" width="50.5703125" style="1" customWidth="1"/>
    <col min="4" max="5" width="14.7109375" style="3" customWidth="1"/>
    <col min="6" max="6" width="4.7109375" style="2" customWidth="1"/>
    <col min="7" max="7" width="50.5703125" style="1" customWidth="1"/>
    <col min="8" max="8" width="14.7109375" style="3" customWidth="1"/>
    <col min="9" max="9" width="14.42578125" style="3" customWidth="1"/>
    <col min="10" max="10" width="17.140625" style="2" hidden="1" customWidth="1"/>
    <col min="11" max="13" width="0" style="1" hidden="1" customWidth="1"/>
    <col min="14" max="16384" width="9.140625" style="1"/>
  </cols>
  <sheetData>
    <row r="1" spans="1:10" ht="72" customHeight="1" thickBot="1">
      <c r="B1" s="66" t="s">
        <v>135</v>
      </c>
      <c r="C1" s="67"/>
      <c r="D1" s="65" t="s">
        <v>136</v>
      </c>
      <c r="E1" s="65"/>
      <c r="F1" s="65"/>
      <c r="G1" s="65"/>
      <c r="H1" s="68" t="s">
        <v>150</v>
      </c>
      <c r="I1" s="69"/>
      <c r="J1" s="55"/>
    </row>
    <row r="2" spans="1:10" ht="47.25" customHeight="1" thickBot="1">
      <c r="B2" s="13"/>
      <c r="C2" s="14" t="s">
        <v>0</v>
      </c>
      <c r="D2" s="15" t="s">
        <v>83</v>
      </c>
      <c r="E2" s="16" t="s">
        <v>137</v>
      </c>
      <c r="F2" s="19"/>
      <c r="G2" s="14" t="s">
        <v>2</v>
      </c>
      <c r="H2" s="15" t="s">
        <v>83</v>
      </c>
      <c r="I2" s="16" t="s">
        <v>137</v>
      </c>
      <c r="J2" s="55"/>
    </row>
    <row r="3" spans="1:10" ht="30" customHeight="1">
      <c r="B3" s="23" t="s">
        <v>1</v>
      </c>
      <c r="C3" s="24" t="s">
        <v>60</v>
      </c>
      <c r="D3" s="25">
        <f>D4+D9+D18+D22+D43</f>
        <v>1829536.25</v>
      </c>
      <c r="E3" s="25">
        <f>E4+E9+E18+E22+E42+E43</f>
        <v>1944949.16</v>
      </c>
      <c r="F3" s="26" t="s">
        <v>1</v>
      </c>
      <c r="G3" s="24" t="s">
        <v>62</v>
      </c>
      <c r="H3" s="25">
        <f>H4+H5+H7+H9+H13+H14+H15</f>
        <v>1555810.45</v>
      </c>
      <c r="I3" s="25">
        <f>I4+I5+I7+I9+I13+I14+I15</f>
        <v>1709812.3499999999</v>
      </c>
      <c r="J3" s="55"/>
    </row>
    <row r="4" spans="1:10" ht="30" customHeight="1">
      <c r="B4" s="28" t="s">
        <v>3</v>
      </c>
      <c r="C4" s="8" t="s">
        <v>61</v>
      </c>
      <c r="D4" s="7">
        <f>D5+D6+D7+D8</f>
        <v>0</v>
      </c>
      <c r="E4" s="7">
        <f>E5+E6+E7+E8</f>
        <v>0</v>
      </c>
      <c r="F4" s="20" t="s">
        <v>3</v>
      </c>
      <c r="G4" s="8" t="s">
        <v>48</v>
      </c>
      <c r="H4" s="7">
        <v>1375809.77</v>
      </c>
      <c r="I4" s="9">
        <v>1520491.77</v>
      </c>
      <c r="J4" s="55">
        <v>800</v>
      </c>
    </row>
    <row r="5" spans="1:10" ht="30" customHeight="1">
      <c r="B5" s="29" t="s">
        <v>4</v>
      </c>
      <c r="C5" s="11" t="s">
        <v>9</v>
      </c>
      <c r="D5" s="6">
        <v>0</v>
      </c>
      <c r="E5" s="6">
        <v>0</v>
      </c>
      <c r="F5" s="20" t="s">
        <v>8</v>
      </c>
      <c r="G5" s="8" t="s">
        <v>112</v>
      </c>
      <c r="H5" s="6">
        <f>H6</f>
        <v>0</v>
      </c>
      <c r="I5" s="10">
        <f>I6</f>
        <v>0</v>
      </c>
      <c r="J5" s="55"/>
    </row>
    <row r="6" spans="1:10" ht="30" customHeight="1">
      <c r="B6" s="29" t="s">
        <v>5</v>
      </c>
      <c r="C6" s="11" t="s">
        <v>10</v>
      </c>
      <c r="D6" s="6">
        <v>0</v>
      </c>
      <c r="E6" s="6">
        <v>0</v>
      </c>
      <c r="F6" s="20"/>
      <c r="G6" s="18" t="s">
        <v>108</v>
      </c>
      <c r="H6" s="6">
        <v>0</v>
      </c>
      <c r="I6" s="10">
        <v>0</v>
      </c>
      <c r="J6" s="55"/>
    </row>
    <row r="7" spans="1:10" ht="30" customHeight="1">
      <c r="B7" s="29" t="s">
        <v>6</v>
      </c>
      <c r="C7" s="11" t="s">
        <v>11</v>
      </c>
      <c r="D7" s="6">
        <v>0</v>
      </c>
      <c r="E7" s="6">
        <v>0</v>
      </c>
      <c r="F7" s="20" t="s">
        <v>16</v>
      </c>
      <c r="G7" s="8" t="s">
        <v>109</v>
      </c>
      <c r="H7" s="6">
        <f>H8</f>
        <v>0</v>
      </c>
      <c r="I7" s="10">
        <f>I8</f>
        <v>0</v>
      </c>
      <c r="J7" s="55"/>
    </row>
    <row r="8" spans="1:10" ht="30" customHeight="1">
      <c r="B8" s="29" t="s">
        <v>7</v>
      </c>
      <c r="C8" s="11" t="s">
        <v>12</v>
      </c>
      <c r="D8" s="6">
        <v>0</v>
      </c>
      <c r="E8" s="6">
        <v>0</v>
      </c>
      <c r="F8" s="20"/>
      <c r="G8" s="18" t="s">
        <v>110</v>
      </c>
      <c r="H8" s="6">
        <v>0</v>
      </c>
      <c r="I8" s="10">
        <v>0</v>
      </c>
      <c r="J8" s="55"/>
    </row>
    <row r="9" spans="1:10" ht="30" customHeight="1">
      <c r="B9" s="28" t="s">
        <v>8</v>
      </c>
      <c r="C9" s="8" t="s">
        <v>63</v>
      </c>
      <c r="D9" s="7">
        <f>D10+D16+D17</f>
        <v>1829536.25</v>
      </c>
      <c r="E9" s="7">
        <f>E10+E16+E17</f>
        <v>1944861.13</v>
      </c>
      <c r="F9" s="20" t="s">
        <v>19</v>
      </c>
      <c r="G9" s="8" t="s">
        <v>111</v>
      </c>
      <c r="H9" s="6">
        <f>H10+H11+H12</f>
        <v>164676.79</v>
      </c>
      <c r="I9" s="10">
        <f>I10+I11+I12</f>
        <v>180000.68</v>
      </c>
      <c r="J9" s="55"/>
    </row>
    <row r="10" spans="1:10" ht="30" customHeight="1">
      <c r="B10" s="29" t="s">
        <v>4</v>
      </c>
      <c r="C10" s="11" t="s">
        <v>64</v>
      </c>
      <c r="D10" s="6">
        <f>SUM(D11:D15)</f>
        <v>1829536.25</v>
      </c>
      <c r="E10" s="6">
        <f>SUM(E11:E15)</f>
        <v>1944861.13</v>
      </c>
      <c r="F10" s="20"/>
      <c r="G10" s="18" t="s">
        <v>113</v>
      </c>
      <c r="H10" s="6">
        <v>0</v>
      </c>
      <c r="I10" s="10">
        <v>0</v>
      </c>
      <c r="J10" s="55"/>
    </row>
    <row r="11" spans="1:10" ht="30" customHeight="1">
      <c r="B11" s="29"/>
      <c r="C11" s="11" t="s">
        <v>84</v>
      </c>
      <c r="D11" s="6">
        <v>0</v>
      </c>
      <c r="E11" s="6">
        <v>0</v>
      </c>
      <c r="F11" s="20"/>
      <c r="G11" s="18" t="s">
        <v>114</v>
      </c>
      <c r="H11" s="6">
        <v>0</v>
      </c>
      <c r="I11" s="10">
        <v>0</v>
      </c>
      <c r="J11" s="55"/>
    </row>
    <row r="12" spans="1:10" ht="42" customHeight="1">
      <c r="A12" s="56" t="s">
        <v>144</v>
      </c>
      <c r="B12" s="29"/>
      <c r="C12" s="11" t="s">
        <v>85</v>
      </c>
      <c r="D12" s="6">
        <v>473162.18</v>
      </c>
      <c r="E12" s="6">
        <v>459643.26</v>
      </c>
      <c r="F12" s="20"/>
      <c r="G12" s="18" t="s">
        <v>149</v>
      </c>
      <c r="H12" s="6">
        <v>164676.79</v>
      </c>
      <c r="I12" s="10">
        <v>180000.68</v>
      </c>
      <c r="J12" s="55">
        <v>810</v>
      </c>
    </row>
    <row r="13" spans="1:10" ht="30" customHeight="1">
      <c r="A13" s="56" t="s">
        <v>147</v>
      </c>
      <c r="B13" s="29"/>
      <c r="C13" s="11" t="s">
        <v>13</v>
      </c>
      <c r="D13" s="6">
        <v>65415.3</v>
      </c>
      <c r="E13" s="6">
        <v>51872.1</v>
      </c>
      <c r="F13" s="20" t="s">
        <v>29</v>
      </c>
      <c r="G13" s="8" t="s">
        <v>51</v>
      </c>
      <c r="H13" s="6">
        <v>0</v>
      </c>
      <c r="I13" s="10">
        <v>0</v>
      </c>
      <c r="J13" s="55"/>
    </row>
    <row r="14" spans="1:10" ht="30" customHeight="1">
      <c r="A14" s="56" t="s">
        <v>145</v>
      </c>
      <c r="B14" s="29"/>
      <c r="C14" s="11" t="s">
        <v>14</v>
      </c>
      <c r="D14" s="6">
        <v>0</v>
      </c>
      <c r="E14" s="6">
        <v>0</v>
      </c>
      <c r="F14" s="20" t="s">
        <v>49</v>
      </c>
      <c r="G14" s="8" t="s">
        <v>52</v>
      </c>
      <c r="H14" s="7">
        <v>15323.89</v>
      </c>
      <c r="I14" s="9">
        <v>9319.9</v>
      </c>
      <c r="J14" s="55">
        <v>860</v>
      </c>
    </row>
    <row r="15" spans="1:10" ht="30" customHeight="1">
      <c r="A15" s="58" t="s">
        <v>148</v>
      </c>
      <c r="B15" s="29"/>
      <c r="C15" s="11" t="s">
        <v>15</v>
      </c>
      <c r="D15" s="6">
        <v>1290958.77</v>
      </c>
      <c r="E15" s="6">
        <f>1433345.77</f>
        <v>1433345.77</v>
      </c>
      <c r="F15" s="20" t="s">
        <v>50</v>
      </c>
      <c r="G15" s="8" t="s">
        <v>53</v>
      </c>
      <c r="H15" s="6">
        <v>0</v>
      </c>
      <c r="I15" s="10">
        <v>0</v>
      </c>
      <c r="J15" s="55"/>
    </row>
    <row r="16" spans="1:10" ht="30" customHeight="1">
      <c r="B16" s="29" t="s">
        <v>5</v>
      </c>
      <c r="C16" s="11" t="s">
        <v>17</v>
      </c>
      <c r="D16" s="6">
        <v>0</v>
      </c>
      <c r="E16" s="6">
        <v>0</v>
      </c>
      <c r="F16" s="43" t="s">
        <v>33</v>
      </c>
      <c r="G16" s="17" t="s">
        <v>80</v>
      </c>
      <c r="H16" s="31">
        <f>H17+H25+H34+H58</f>
        <v>559646.11</v>
      </c>
      <c r="I16" s="54">
        <f>I17+I25+I34+I58</f>
        <v>551991.19999999995</v>
      </c>
      <c r="J16" s="55"/>
    </row>
    <row r="17" spans="2:10" ht="30" customHeight="1">
      <c r="B17" s="29" t="s">
        <v>6</v>
      </c>
      <c r="C17" s="11" t="s">
        <v>18</v>
      </c>
      <c r="D17" s="6">
        <v>0</v>
      </c>
      <c r="E17" s="6">
        <v>0</v>
      </c>
      <c r="F17" s="20" t="s">
        <v>3</v>
      </c>
      <c r="G17" s="8" t="s">
        <v>79</v>
      </c>
      <c r="H17" s="7">
        <f>H18+H19+H22</f>
        <v>0</v>
      </c>
      <c r="I17" s="9">
        <f>I18+I19+I22</f>
        <v>0</v>
      </c>
      <c r="J17" s="55"/>
    </row>
    <row r="18" spans="2:10" ht="30" customHeight="1">
      <c r="B18" s="28" t="s">
        <v>16</v>
      </c>
      <c r="C18" s="8" t="s">
        <v>65</v>
      </c>
      <c r="D18" s="7">
        <f>SUM(D19:D21)</f>
        <v>0</v>
      </c>
      <c r="E18" s="7">
        <f>SUM(E19:E21)</f>
        <v>0</v>
      </c>
      <c r="F18" s="21" t="s">
        <v>4</v>
      </c>
      <c r="G18" s="11" t="s">
        <v>54</v>
      </c>
      <c r="H18" s="6">
        <v>0</v>
      </c>
      <c r="I18" s="10">
        <v>0</v>
      </c>
      <c r="J18" s="55"/>
    </row>
    <row r="19" spans="2:10" ht="30" customHeight="1">
      <c r="B19" s="29" t="s">
        <v>4</v>
      </c>
      <c r="C19" s="11" t="s">
        <v>20</v>
      </c>
      <c r="D19" s="6">
        <v>0</v>
      </c>
      <c r="E19" s="6">
        <v>0</v>
      </c>
      <c r="F19" s="21" t="s">
        <v>5</v>
      </c>
      <c r="G19" s="11" t="s">
        <v>78</v>
      </c>
      <c r="H19" s="6">
        <f>SUM(H20:H21)</f>
        <v>0</v>
      </c>
      <c r="I19" s="10">
        <f>SUM(I20:I21)</f>
        <v>0</v>
      </c>
      <c r="J19" s="55"/>
    </row>
    <row r="20" spans="2:10" ht="30" customHeight="1">
      <c r="B20" s="29" t="s">
        <v>5</v>
      </c>
      <c r="C20" s="11" t="s">
        <v>86</v>
      </c>
      <c r="D20" s="6">
        <v>0</v>
      </c>
      <c r="E20" s="6">
        <v>0</v>
      </c>
      <c r="F20" s="21"/>
      <c r="G20" s="11" t="s">
        <v>55</v>
      </c>
      <c r="H20" s="6">
        <v>0</v>
      </c>
      <c r="I20" s="10">
        <v>0</v>
      </c>
      <c r="J20" s="55"/>
    </row>
    <row r="21" spans="2:10" ht="30" customHeight="1">
      <c r="B21" s="29" t="s">
        <v>6</v>
      </c>
      <c r="C21" s="11" t="s">
        <v>21</v>
      </c>
      <c r="D21" s="6">
        <v>0</v>
      </c>
      <c r="E21" s="6">
        <v>0</v>
      </c>
      <c r="F21" s="21"/>
      <c r="G21" s="11" t="s">
        <v>56</v>
      </c>
      <c r="H21" s="6">
        <v>0</v>
      </c>
      <c r="I21" s="10">
        <v>0</v>
      </c>
      <c r="J21" s="55"/>
    </row>
    <row r="22" spans="2:10" ht="30" customHeight="1">
      <c r="B22" s="28" t="s">
        <v>19</v>
      </c>
      <c r="C22" s="8" t="s">
        <v>66</v>
      </c>
      <c r="D22" s="7">
        <f>D23+D24+D25+D42</f>
        <v>0</v>
      </c>
      <c r="E22" s="7">
        <f>E23+E24+E25</f>
        <v>0</v>
      </c>
      <c r="F22" s="21" t="s">
        <v>6</v>
      </c>
      <c r="G22" s="11" t="s">
        <v>77</v>
      </c>
      <c r="H22" s="6">
        <f>SUM(H23:H24)</f>
        <v>0</v>
      </c>
      <c r="I22" s="10">
        <f>SUM(I23:I24)</f>
        <v>0</v>
      </c>
      <c r="J22" s="55"/>
    </row>
    <row r="23" spans="2:10" ht="30" customHeight="1">
      <c r="B23" s="29" t="s">
        <v>4</v>
      </c>
      <c r="C23" s="11" t="s">
        <v>22</v>
      </c>
      <c r="D23" s="6">
        <v>0</v>
      </c>
      <c r="E23" s="6">
        <v>0</v>
      </c>
      <c r="F23" s="21"/>
      <c r="G23" s="11" t="s">
        <v>55</v>
      </c>
      <c r="H23" s="6">
        <v>0</v>
      </c>
      <c r="I23" s="10">
        <v>0</v>
      </c>
      <c r="J23" s="55"/>
    </row>
    <row r="24" spans="2:10" ht="30" customHeight="1">
      <c r="B24" s="29" t="s">
        <v>5</v>
      </c>
      <c r="C24" s="11" t="s">
        <v>23</v>
      </c>
      <c r="D24" s="6">
        <v>0</v>
      </c>
      <c r="E24" s="6">
        <v>0</v>
      </c>
      <c r="F24" s="21"/>
      <c r="G24" s="11" t="s">
        <v>56</v>
      </c>
      <c r="H24" s="6">
        <v>0</v>
      </c>
      <c r="I24" s="10">
        <v>0</v>
      </c>
      <c r="J24" s="55"/>
    </row>
    <row r="25" spans="2:10" ht="30" customHeight="1">
      <c r="B25" s="29" t="s">
        <v>6</v>
      </c>
      <c r="C25" s="11" t="s">
        <v>67</v>
      </c>
      <c r="D25" s="6">
        <f>D26+D31+D36</f>
        <v>0</v>
      </c>
      <c r="E25" s="6">
        <f>E26+E31+E36</f>
        <v>0</v>
      </c>
      <c r="F25" s="21" t="s">
        <v>8</v>
      </c>
      <c r="G25" s="8" t="s">
        <v>76</v>
      </c>
      <c r="H25" s="7">
        <f>SUM(H26:H28)</f>
        <v>0</v>
      </c>
      <c r="I25" s="9">
        <f>SUM(I26:I28)</f>
        <v>0</v>
      </c>
      <c r="J25" s="55"/>
    </row>
    <row r="26" spans="2:10" ht="30" customHeight="1">
      <c r="B26" s="29" t="s">
        <v>87</v>
      </c>
      <c r="C26" s="11" t="s">
        <v>89</v>
      </c>
      <c r="D26" s="6">
        <f>SUM(D27:D30)</f>
        <v>0</v>
      </c>
      <c r="E26" s="6">
        <f>SUM(E27:E30)</f>
        <v>0</v>
      </c>
      <c r="F26" s="20">
        <v>1</v>
      </c>
      <c r="G26" s="11" t="s">
        <v>57</v>
      </c>
      <c r="H26" s="6">
        <v>0</v>
      </c>
      <c r="I26" s="10">
        <v>0</v>
      </c>
      <c r="J26" s="55"/>
    </row>
    <row r="27" spans="2:10" ht="30" customHeight="1">
      <c r="B27" s="29"/>
      <c r="C27" s="11" t="s">
        <v>24</v>
      </c>
      <c r="D27" s="6">
        <v>0</v>
      </c>
      <c r="E27" s="6">
        <v>0</v>
      </c>
      <c r="F27" s="21">
        <v>2</v>
      </c>
      <c r="G27" s="11" t="s">
        <v>115</v>
      </c>
      <c r="H27" s="6">
        <v>0</v>
      </c>
      <c r="I27" s="10">
        <v>0</v>
      </c>
      <c r="J27" s="55"/>
    </row>
    <row r="28" spans="2:10" ht="30" customHeight="1">
      <c r="B28" s="29"/>
      <c r="C28" s="11" t="s">
        <v>25</v>
      </c>
      <c r="D28" s="6">
        <v>0</v>
      </c>
      <c r="E28" s="6">
        <v>0</v>
      </c>
      <c r="F28" s="21">
        <v>3</v>
      </c>
      <c r="G28" s="11" t="s">
        <v>134</v>
      </c>
      <c r="H28" s="6">
        <f>H29+H30+H31+H32+H33</f>
        <v>0</v>
      </c>
      <c r="I28" s="10">
        <f>I29+I30+I31+I32+I33</f>
        <v>0</v>
      </c>
      <c r="J28" s="55"/>
    </row>
    <row r="29" spans="2:10" ht="30" customHeight="1">
      <c r="B29" s="29"/>
      <c r="C29" s="11" t="s">
        <v>26</v>
      </c>
      <c r="D29" s="6">
        <v>0</v>
      </c>
      <c r="E29" s="6">
        <v>0</v>
      </c>
      <c r="F29" s="21" t="s">
        <v>87</v>
      </c>
      <c r="G29" s="11" t="s">
        <v>116</v>
      </c>
      <c r="H29" s="6">
        <v>0</v>
      </c>
      <c r="I29" s="10">
        <v>0</v>
      </c>
      <c r="J29" s="55"/>
    </row>
    <row r="30" spans="2:10" ht="30" customHeight="1">
      <c r="B30" s="29"/>
      <c r="C30" s="11" t="s">
        <v>27</v>
      </c>
      <c r="D30" s="6">
        <v>0</v>
      </c>
      <c r="E30" s="6">
        <v>0</v>
      </c>
      <c r="F30" s="21" t="s">
        <v>88</v>
      </c>
      <c r="G30" s="11" t="s">
        <v>117</v>
      </c>
      <c r="H30" s="6">
        <v>0</v>
      </c>
      <c r="I30" s="10">
        <v>0</v>
      </c>
      <c r="J30" s="55"/>
    </row>
    <row r="31" spans="2:10" ht="30" customHeight="1">
      <c r="B31" s="29" t="s">
        <v>88</v>
      </c>
      <c r="C31" s="11" t="s">
        <v>90</v>
      </c>
      <c r="D31" s="6">
        <f>SUM(D32:D35)</f>
        <v>0</v>
      </c>
      <c r="E31" s="6">
        <f>SUM(E32:E35)</f>
        <v>0</v>
      </c>
      <c r="F31" s="21" t="s">
        <v>91</v>
      </c>
      <c r="G31" s="11" t="s">
        <v>118</v>
      </c>
      <c r="H31" s="6">
        <v>0</v>
      </c>
      <c r="I31" s="10">
        <v>0</v>
      </c>
      <c r="J31" s="55"/>
    </row>
    <row r="32" spans="2:10" ht="30" customHeight="1">
      <c r="B32" s="29"/>
      <c r="C32" s="11" t="s">
        <v>24</v>
      </c>
      <c r="D32" s="6">
        <v>0</v>
      </c>
      <c r="E32" s="6">
        <v>0</v>
      </c>
      <c r="F32" s="21" t="s">
        <v>99</v>
      </c>
      <c r="G32" s="11" t="s">
        <v>119</v>
      </c>
      <c r="H32" s="6">
        <v>0</v>
      </c>
      <c r="I32" s="10">
        <v>0</v>
      </c>
      <c r="J32" s="55"/>
    </row>
    <row r="33" spans="2:10" ht="30" customHeight="1">
      <c r="B33" s="29"/>
      <c r="C33" s="11" t="s">
        <v>25</v>
      </c>
      <c r="D33" s="6">
        <v>0</v>
      </c>
      <c r="E33" s="6">
        <v>0</v>
      </c>
      <c r="F33" s="21" t="s">
        <v>120</v>
      </c>
      <c r="G33" s="11" t="s">
        <v>95</v>
      </c>
      <c r="H33" s="6">
        <v>0</v>
      </c>
      <c r="I33" s="10">
        <v>0</v>
      </c>
      <c r="J33" s="55"/>
    </row>
    <row r="34" spans="2:10" ht="30" customHeight="1">
      <c r="B34" s="29"/>
      <c r="C34" s="11" t="s">
        <v>26</v>
      </c>
      <c r="D34" s="6">
        <v>0</v>
      </c>
      <c r="E34" s="6">
        <v>0</v>
      </c>
      <c r="F34" s="20" t="s">
        <v>16</v>
      </c>
      <c r="G34" s="8" t="s">
        <v>121</v>
      </c>
      <c r="H34" s="7">
        <f>H35+H40+H45+H57</f>
        <v>21068.63</v>
      </c>
      <c r="I34" s="9">
        <f>I35+I40+I45+I57</f>
        <v>40475.839999999997</v>
      </c>
      <c r="J34" s="55"/>
    </row>
    <row r="35" spans="2:10" ht="30" customHeight="1">
      <c r="B35" s="29"/>
      <c r="C35" s="11" t="s">
        <v>27</v>
      </c>
      <c r="D35" s="6">
        <v>0</v>
      </c>
      <c r="E35" s="6">
        <v>0</v>
      </c>
      <c r="F35" s="21" t="s">
        <v>4</v>
      </c>
      <c r="G35" s="11" t="s">
        <v>122</v>
      </c>
      <c r="H35" s="6">
        <f>H36+H39</f>
        <v>0</v>
      </c>
      <c r="I35" s="10">
        <f>I36+I39</f>
        <v>0</v>
      </c>
      <c r="J35" s="55"/>
    </row>
    <row r="36" spans="2:10" ht="30" customHeight="1">
      <c r="B36" s="29" t="s">
        <v>91</v>
      </c>
      <c r="C36" s="11" t="s">
        <v>92</v>
      </c>
      <c r="D36" s="6">
        <f>SUM(D37:D40)</f>
        <v>0</v>
      </c>
      <c r="E36" s="6">
        <f>SUM(E37:E40)</f>
        <v>0</v>
      </c>
      <c r="F36" s="21" t="s">
        <v>87</v>
      </c>
      <c r="G36" s="11" t="s">
        <v>123</v>
      </c>
      <c r="H36" s="6">
        <f>H37+H38</f>
        <v>0</v>
      </c>
      <c r="I36" s="10">
        <f>I37+I38</f>
        <v>0</v>
      </c>
      <c r="J36" s="55"/>
    </row>
    <row r="37" spans="2:10" ht="30" customHeight="1">
      <c r="B37" s="29"/>
      <c r="C37" s="11" t="s">
        <v>24</v>
      </c>
      <c r="D37" s="6">
        <v>0</v>
      </c>
      <c r="E37" s="6">
        <v>0</v>
      </c>
      <c r="F37" s="21"/>
      <c r="G37" s="11" t="s">
        <v>41</v>
      </c>
      <c r="H37" s="6">
        <v>0</v>
      </c>
      <c r="I37" s="10">
        <v>0</v>
      </c>
      <c r="J37" s="55"/>
    </row>
    <row r="38" spans="2:10" ht="30" customHeight="1">
      <c r="B38" s="29"/>
      <c r="C38" s="11" t="s">
        <v>25</v>
      </c>
      <c r="D38" s="6">
        <v>0</v>
      </c>
      <c r="E38" s="6">
        <v>0</v>
      </c>
      <c r="F38" s="21"/>
      <c r="G38" s="11" t="s">
        <v>40</v>
      </c>
      <c r="H38" s="6">
        <v>0</v>
      </c>
      <c r="I38" s="10">
        <v>0</v>
      </c>
      <c r="J38" s="55"/>
    </row>
    <row r="39" spans="2:10" ht="30" customHeight="1">
      <c r="B39" s="29"/>
      <c r="C39" s="11" t="s">
        <v>26</v>
      </c>
      <c r="D39" s="6">
        <v>0</v>
      </c>
      <c r="E39" s="6">
        <v>0</v>
      </c>
      <c r="F39" s="21" t="s">
        <v>88</v>
      </c>
      <c r="G39" s="11" t="s">
        <v>95</v>
      </c>
      <c r="H39" s="6">
        <v>0</v>
      </c>
      <c r="I39" s="10">
        <v>0</v>
      </c>
      <c r="J39" s="55"/>
    </row>
    <row r="40" spans="2:10" ht="53.25" customHeight="1">
      <c r="B40" s="29"/>
      <c r="C40" s="11" t="s">
        <v>27</v>
      </c>
      <c r="D40" s="6">
        <v>0</v>
      </c>
      <c r="E40" s="6">
        <v>0</v>
      </c>
      <c r="F40" s="21" t="s">
        <v>5</v>
      </c>
      <c r="G40" s="11" t="s">
        <v>124</v>
      </c>
      <c r="H40" s="6">
        <f>H41+H44</f>
        <v>0</v>
      </c>
      <c r="I40" s="10">
        <f>I41+I44</f>
        <v>0</v>
      </c>
      <c r="J40" s="55"/>
    </row>
    <row r="41" spans="2:10" ht="30" customHeight="1">
      <c r="B41" s="29" t="s">
        <v>7</v>
      </c>
      <c r="C41" s="11" t="s">
        <v>28</v>
      </c>
      <c r="D41" s="6">
        <v>0</v>
      </c>
      <c r="E41" s="6">
        <v>0</v>
      </c>
      <c r="F41" s="21" t="s">
        <v>87</v>
      </c>
      <c r="G41" s="11" t="s">
        <v>129</v>
      </c>
      <c r="H41" s="6">
        <f>H42+H43</f>
        <v>0</v>
      </c>
      <c r="I41" s="10">
        <f>I42+I43</f>
        <v>0</v>
      </c>
      <c r="J41" s="55"/>
    </row>
    <row r="42" spans="2:10" ht="30" customHeight="1">
      <c r="B42" s="28" t="s">
        <v>29</v>
      </c>
      <c r="C42" s="8" t="s">
        <v>30</v>
      </c>
      <c r="D42" s="7">
        <f>D43+D44</f>
        <v>0</v>
      </c>
      <c r="E42" s="7">
        <f>E43+E44</f>
        <v>88.03</v>
      </c>
      <c r="F42" s="21"/>
      <c r="G42" s="11" t="s">
        <v>41</v>
      </c>
      <c r="H42" s="6">
        <v>0</v>
      </c>
      <c r="I42" s="10">
        <v>0</v>
      </c>
      <c r="J42" s="55"/>
    </row>
    <row r="43" spans="2:10" ht="30" customHeight="1">
      <c r="B43" s="29" t="s">
        <v>4</v>
      </c>
      <c r="C43" s="11" t="s">
        <v>31</v>
      </c>
      <c r="D43" s="6">
        <v>0</v>
      </c>
      <c r="E43" s="6">
        <v>0</v>
      </c>
      <c r="F43" s="21"/>
      <c r="G43" s="11" t="s">
        <v>40</v>
      </c>
      <c r="H43" s="6">
        <v>0</v>
      </c>
      <c r="I43" s="10">
        <v>0</v>
      </c>
      <c r="J43" s="55"/>
    </row>
    <row r="44" spans="2:10" ht="30" customHeight="1">
      <c r="B44" s="29" t="s">
        <v>5</v>
      </c>
      <c r="C44" s="11" t="s">
        <v>32</v>
      </c>
      <c r="D44" s="6">
        <v>0</v>
      </c>
      <c r="E44" s="6">
        <f>88.03</f>
        <v>88.03</v>
      </c>
      <c r="F44" s="21" t="s">
        <v>88</v>
      </c>
      <c r="G44" s="11" t="s">
        <v>95</v>
      </c>
      <c r="H44" s="6">
        <v>0</v>
      </c>
      <c r="I44" s="10">
        <v>0</v>
      </c>
      <c r="J44" s="55"/>
    </row>
    <row r="45" spans="2:10" ht="30" customHeight="1">
      <c r="B45" s="30" t="s">
        <v>33</v>
      </c>
      <c r="C45" s="17" t="s">
        <v>68</v>
      </c>
      <c r="D45" s="31">
        <f>D46+D52+D70+D87</f>
        <v>285920.31</v>
      </c>
      <c r="E45" s="31">
        <f>E46+E52+E70+E87</f>
        <v>316854.38999999996</v>
      </c>
      <c r="F45" s="21">
        <v>3</v>
      </c>
      <c r="G45" s="11" t="s">
        <v>130</v>
      </c>
      <c r="H45" s="6">
        <f>H46+H47+H48+H49+H52+H53+H54+H55+H56</f>
        <v>21068.63</v>
      </c>
      <c r="I45" s="10">
        <f>I46+I47+I48+I49+I52+I53+I54+I55+I56</f>
        <v>40475.839999999997</v>
      </c>
      <c r="J45" s="55"/>
    </row>
    <row r="46" spans="2:10" ht="30" customHeight="1">
      <c r="B46" s="28" t="s">
        <v>3</v>
      </c>
      <c r="C46" s="8" t="s">
        <v>69</v>
      </c>
      <c r="D46" s="7">
        <f>SUM(D47:D50)</f>
        <v>72645.97</v>
      </c>
      <c r="E46" s="7">
        <f>SUM(E47:E50)</f>
        <v>66048.58</v>
      </c>
      <c r="F46" s="21" t="s">
        <v>87</v>
      </c>
      <c r="G46" s="11" t="s">
        <v>116</v>
      </c>
      <c r="H46" s="6">
        <v>0</v>
      </c>
      <c r="I46" s="10">
        <v>0</v>
      </c>
      <c r="J46" s="55"/>
    </row>
    <row r="47" spans="2:10" ht="30" customHeight="1">
      <c r="B47" s="29" t="s">
        <v>4</v>
      </c>
      <c r="C47" s="11" t="s">
        <v>34</v>
      </c>
      <c r="D47" s="6">
        <v>0</v>
      </c>
      <c r="E47" s="6">
        <v>0</v>
      </c>
      <c r="F47" s="21" t="s">
        <v>88</v>
      </c>
      <c r="G47" s="11" t="s">
        <v>117</v>
      </c>
      <c r="H47" s="6">
        <v>0</v>
      </c>
      <c r="I47" s="10">
        <v>0</v>
      </c>
      <c r="J47" s="55"/>
    </row>
    <row r="48" spans="2:10" ht="30" customHeight="1">
      <c r="B48" s="29" t="s">
        <v>5</v>
      </c>
      <c r="C48" s="11" t="s">
        <v>35</v>
      </c>
      <c r="D48" s="6">
        <v>0</v>
      </c>
      <c r="E48" s="6">
        <v>0</v>
      </c>
      <c r="F48" s="21" t="s">
        <v>91</v>
      </c>
      <c r="G48" s="11" t="s">
        <v>118</v>
      </c>
      <c r="H48" s="6">
        <v>0</v>
      </c>
      <c r="I48" s="10">
        <v>0</v>
      </c>
      <c r="J48" s="55"/>
    </row>
    <row r="49" spans="1:10" ht="30" customHeight="1">
      <c r="A49" s="56">
        <v>600</v>
      </c>
      <c r="B49" s="29" t="s">
        <v>6</v>
      </c>
      <c r="C49" s="11" t="s">
        <v>36</v>
      </c>
      <c r="D49" s="6">
        <v>72446.2</v>
      </c>
      <c r="E49" s="6">
        <v>65848.81</v>
      </c>
      <c r="F49" s="21" t="s">
        <v>99</v>
      </c>
      <c r="G49" s="11" t="s">
        <v>129</v>
      </c>
      <c r="H49" s="6">
        <f>H50+H51</f>
        <v>6637.02</v>
      </c>
      <c r="I49" s="10">
        <f>I50+I51</f>
        <v>12583.49</v>
      </c>
      <c r="J49" s="55"/>
    </row>
    <row r="50" spans="1:10" ht="30" customHeight="1">
      <c r="A50" s="56">
        <v>330</v>
      </c>
      <c r="B50" s="29" t="s">
        <v>7</v>
      </c>
      <c r="C50" s="11" t="s">
        <v>37</v>
      </c>
      <c r="D50" s="6">
        <v>199.77</v>
      </c>
      <c r="E50" s="6">
        <v>199.77</v>
      </c>
      <c r="F50" s="21"/>
      <c r="G50" s="11" t="s">
        <v>41</v>
      </c>
      <c r="H50" s="6">
        <v>6637.02</v>
      </c>
      <c r="I50" s="61">
        <v>12583.49</v>
      </c>
      <c r="J50" s="55">
        <v>300.20100000000002</v>
      </c>
    </row>
    <row r="51" spans="1:10" ht="30" customHeight="1">
      <c r="B51" s="29" t="s">
        <v>38</v>
      </c>
      <c r="C51" s="11" t="s">
        <v>93</v>
      </c>
      <c r="D51" s="6">
        <v>0</v>
      </c>
      <c r="E51" s="6">
        <v>0</v>
      </c>
      <c r="F51" s="21"/>
      <c r="G51" s="11" t="s">
        <v>40</v>
      </c>
      <c r="H51" s="6">
        <v>0</v>
      </c>
      <c r="I51" s="42">
        <v>0</v>
      </c>
      <c r="J51" s="55"/>
    </row>
    <row r="52" spans="1:10" ht="30" customHeight="1">
      <c r="B52" s="28" t="s">
        <v>8</v>
      </c>
      <c r="C52" s="8" t="s">
        <v>70</v>
      </c>
      <c r="D52" s="7">
        <f>D53+D58+D63</f>
        <v>1101.73</v>
      </c>
      <c r="E52" s="7">
        <f>E53+E58+E63</f>
        <v>6534.37</v>
      </c>
      <c r="F52" s="21" t="s">
        <v>120</v>
      </c>
      <c r="G52" s="11" t="s">
        <v>131</v>
      </c>
      <c r="H52" s="6">
        <v>0</v>
      </c>
      <c r="I52" s="42">
        <v>0</v>
      </c>
      <c r="J52" s="55"/>
    </row>
    <row r="53" spans="1:10" ht="30" customHeight="1">
      <c r="B53" s="29" t="s">
        <v>4</v>
      </c>
      <c r="C53" s="11" t="s">
        <v>71</v>
      </c>
      <c r="D53" s="6">
        <f>D54+D57</f>
        <v>0</v>
      </c>
      <c r="E53" s="6">
        <f>E54+E57</f>
        <v>0</v>
      </c>
      <c r="F53" s="22" t="s">
        <v>125</v>
      </c>
      <c r="G53" s="18" t="s">
        <v>119</v>
      </c>
      <c r="H53" s="7">
        <v>0</v>
      </c>
      <c r="I53" s="39">
        <v>0</v>
      </c>
      <c r="J53" s="55"/>
    </row>
    <row r="54" spans="1:10" ht="48" customHeight="1">
      <c r="B54" s="29" t="s">
        <v>87</v>
      </c>
      <c r="C54" s="11" t="s">
        <v>94</v>
      </c>
      <c r="D54" s="6">
        <f>D55+D56</f>
        <v>0</v>
      </c>
      <c r="E54" s="6">
        <f>E55+E56</f>
        <v>0</v>
      </c>
      <c r="F54" s="21" t="s">
        <v>126</v>
      </c>
      <c r="G54" s="11" t="s">
        <v>132</v>
      </c>
      <c r="H54" s="6">
        <v>279</v>
      </c>
      <c r="I54" s="42">
        <v>816.55</v>
      </c>
      <c r="J54" s="55" t="s">
        <v>141</v>
      </c>
    </row>
    <row r="55" spans="1:10" ht="30" customHeight="1">
      <c r="B55" s="29"/>
      <c r="C55" s="11" t="s">
        <v>39</v>
      </c>
      <c r="D55" s="6">
        <v>0</v>
      </c>
      <c r="E55" s="6">
        <v>0</v>
      </c>
      <c r="F55" s="21" t="s">
        <v>127</v>
      </c>
      <c r="G55" s="11" t="s">
        <v>133</v>
      </c>
      <c r="H55" s="6">
        <v>0</v>
      </c>
      <c r="I55" s="42">
        <v>0</v>
      </c>
      <c r="J55" s="55">
        <v>231</v>
      </c>
    </row>
    <row r="56" spans="1:10" ht="30" customHeight="1">
      <c r="B56" s="29"/>
      <c r="C56" s="11" t="s">
        <v>40</v>
      </c>
      <c r="D56" s="6">
        <v>0</v>
      </c>
      <c r="E56" s="6">
        <v>0</v>
      </c>
      <c r="F56" s="21" t="s">
        <v>128</v>
      </c>
      <c r="G56" s="11" t="s">
        <v>95</v>
      </c>
      <c r="H56" s="6">
        <v>14152.61</v>
      </c>
      <c r="I56" s="42">
        <v>27075.8</v>
      </c>
      <c r="J56" s="55">
        <v>234.22300000000001</v>
      </c>
    </row>
    <row r="57" spans="1:10" ht="30" customHeight="1">
      <c r="A57" s="56">
        <v>243</v>
      </c>
      <c r="B57" s="29" t="s">
        <v>88</v>
      </c>
      <c r="C57" s="11" t="s">
        <v>95</v>
      </c>
      <c r="D57" s="6">
        <v>0</v>
      </c>
      <c r="E57" s="6"/>
      <c r="F57" s="21">
        <v>4</v>
      </c>
      <c r="G57" s="11" t="s">
        <v>58</v>
      </c>
      <c r="H57" s="6">
        <v>0</v>
      </c>
      <c r="I57" s="10">
        <v>0</v>
      </c>
      <c r="J57" s="55"/>
    </row>
    <row r="58" spans="1:10" ht="30" customHeight="1">
      <c r="B58" s="29" t="s">
        <v>5</v>
      </c>
      <c r="C58" s="11" t="s">
        <v>96</v>
      </c>
      <c r="D58" s="6">
        <f>D59+D62</f>
        <v>0</v>
      </c>
      <c r="E58" s="6">
        <f>E59+E62</f>
        <v>0</v>
      </c>
      <c r="F58" s="20" t="s">
        <v>19</v>
      </c>
      <c r="G58" s="8" t="s">
        <v>75</v>
      </c>
      <c r="H58" s="7">
        <f>H59+H60</f>
        <v>538577.48</v>
      </c>
      <c r="I58" s="9">
        <f>I59+I60</f>
        <v>511515.36</v>
      </c>
      <c r="J58" s="55">
        <v>840</v>
      </c>
    </row>
    <row r="59" spans="1:10" ht="30" customHeight="1">
      <c r="B59" s="29" t="s">
        <v>87</v>
      </c>
      <c r="C59" s="11" t="s">
        <v>94</v>
      </c>
      <c r="D59" s="6">
        <f>D60+D61</f>
        <v>0</v>
      </c>
      <c r="E59" s="6">
        <f>E60+E61</f>
        <v>0</v>
      </c>
      <c r="F59" s="21" t="s">
        <v>4</v>
      </c>
      <c r="G59" s="11" t="s">
        <v>59</v>
      </c>
      <c r="H59" s="6">
        <v>0</v>
      </c>
      <c r="I59" s="10">
        <v>0</v>
      </c>
    </row>
    <row r="60" spans="1:10" ht="30" customHeight="1">
      <c r="B60" s="29"/>
      <c r="C60" s="11" t="s">
        <v>41</v>
      </c>
      <c r="D60" s="6">
        <v>0</v>
      </c>
      <c r="E60" s="6">
        <v>0</v>
      </c>
      <c r="F60" s="21" t="s">
        <v>5</v>
      </c>
      <c r="G60" s="11" t="s">
        <v>81</v>
      </c>
      <c r="H60" s="6">
        <f>H61+H62</f>
        <v>538577.48</v>
      </c>
      <c r="I60" s="10">
        <f t="shared" ref="I60" si="0">I61+I62</f>
        <v>511515.36</v>
      </c>
    </row>
    <row r="61" spans="1:10" ht="30" customHeight="1">
      <c r="B61" s="29"/>
      <c r="C61" s="11" t="s">
        <v>40</v>
      </c>
      <c r="D61" s="6">
        <v>0</v>
      </c>
      <c r="E61" s="6">
        <v>0</v>
      </c>
      <c r="F61" s="21"/>
      <c r="G61" s="11" t="s">
        <v>55</v>
      </c>
      <c r="H61" s="6">
        <v>513770.5</v>
      </c>
      <c r="I61" s="10">
        <f>511515.36-I62</f>
        <v>486708.38</v>
      </c>
      <c r="J61" s="63" t="s">
        <v>142</v>
      </c>
    </row>
    <row r="62" spans="1:10" ht="30" customHeight="1">
      <c r="B62" s="29" t="s">
        <v>88</v>
      </c>
      <c r="C62" s="11" t="s">
        <v>95</v>
      </c>
      <c r="D62" s="6">
        <v>0</v>
      </c>
      <c r="E62" s="6">
        <v>0</v>
      </c>
      <c r="F62" s="21"/>
      <c r="G62" s="11" t="s">
        <v>56</v>
      </c>
      <c r="H62" s="6">
        <v>24806.98</v>
      </c>
      <c r="I62" s="10">
        <v>24806.98</v>
      </c>
      <c r="J62" s="64" t="s">
        <v>143</v>
      </c>
    </row>
    <row r="63" spans="1:10" ht="30" customHeight="1">
      <c r="B63" s="29" t="s">
        <v>6</v>
      </c>
      <c r="C63" s="11" t="s">
        <v>97</v>
      </c>
      <c r="D63" s="6">
        <v>1101.73</v>
      </c>
      <c r="E63" s="6">
        <f>E64+E67+E68+E69</f>
        <v>6534.37</v>
      </c>
      <c r="F63" s="11"/>
      <c r="G63" s="11"/>
      <c r="H63" s="11"/>
      <c r="I63" s="27"/>
    </row>
    <row r="64" spans="1:10" ht="30" customHeight="1">
      <c r="B64" s="29" t="s">
        <v>87</v>
      </c>
      <c r="C64" s="11" t="s">
        <v>94</v>
      </c>
      <c r="D64" s="6">
        <f>D65+D66</f>
        <v>445</v>
      </c>
      <c r="E64" s="6">
        <f>E65+E66</f>
        <v>4173</v>
      </c>
      <c r="F64" s="11"/>
      <c r="G64" s="11"/>
      <c r="H64" s="11"/>
      <c r="I64" s="27"/>
    </row>
    <row r="65" spans="1:9" ht="30" customHeight="1">
      <c r="A65" s="56" t="s">
        <v>138</v>
      </c>
      <c r="B65" s="29"/>
      <c r="C65" s="11" t="s">
        <v>41</v>
      </c>
      <c r="D65" s="6">
        <v>445</v>
      </c>
      <c r="E65" s="60">
        <v>4173</v>
      </c>
      <c r="F65" s="21"/>
      <c r="G65" s="11"/>
      <c r="H65" s="6"/>
      <c r="I65" s="10"/>
    </row>
    <row r="66" spans="1:9" ht="30" customHeight="1">
      <c r="B66" s="29"/>
      <c r="C66" s="11" t="s">
        <v>40</v>
      </c>
      <c r="D66" s="6">
        <v>0</v>
      </c>
      <c r="E66" s="60">
        <v>0</v>
      </c>
      <c r="F66" s="21"/>
      <c r="G66" s="11"/>
      <c r="H66" s="6"/>
      <c r="I66" s="10"/>
    </row>
    <row r="67" spans="1:9" ht="42.75">
      <c r="A67" s="56" t="s">
        <v>139</v>
      </c>
      <c r="B67" s="29" t="s">
        <v>88</v>
      </c>
      <c r="C67" s="11" t="s">
        <v>98</v>
      </c>
      <c r="D67" s="6">
        <v>474.34</v>
      </c>
      <c r="E67" s="60">
        <v>1</v>
      </c>
      <c r="F67" s="21"/>
      <c r="G67" s="11"/>
      <c r="H67" s="6"/>
      <c r="I67" s="10"/>
    </row>
    <row r="68" spans="1:9" ht="30" customHeight="1">
      <c r="A68" s="56" t="s">
        <v>140</v>
      </c>
      <c r="B68" s="29" t="s">
        <v>91</v>
      </c>
      <c r="C68" s="11" t="s">
        <v>95</v>
      </c>
      <c r="D68" s="6">
        <v>182.39</v>
      </c>
      <c r="E68" s="41">
        <v>2360.37</v>
      </c>
      <c r="F68" s="21"/>
      <c r="G68" s="11"/>
      <c r="H68" s="6"/>
      <c r="I68" s="10"/>
    </row>
    <row r="69" spans="1:9" ht="30" customHeight="1">
      <c r="B69" s="29" t="s">
        <v>99</v>
      </c>
      <c r="C69" s="11" t="s">
        <v>100</v>
      </c>
      <c r="D69" s="6">
        <v>0</v>
      </c>
      <c r="E69" s="41">
        <v>0</v>
      </c>
      <c r="F69" s="21"/>
      <c r="G69" s="11"/>
      <c r="H69" s="6"/>
      <c r="I69" s="10"/>
    </row>
    <row r="70" spans="1:9" ht="30" customHeight="1">
      <c r="B70" s="28" t="s">
        <v>16</v>
      </c>
      <c r="C70" s="8" t="s">
        <v>72</v>
      </c>
      <c r="D70" s="7">
        <f>D71+D86</f>
        <v>205546.15</v>
      </c>
      <c r="E70" s="7">
        <f>E71+E86</f>
        <v>231170.02</v>
      </c>
      <c r="F70" s="21"/>
      <c r="G70" s="11"/>
      <c r="H70" s="6"/>
      <c r="I70" s="10"/>
    </row>
    <row r="71" spans="1:9" ht="30" customHeight="1">
      <c r="B71" s="29" t="s">
        <v>4</v>
      </c>
      <c r="C71" s="11" t="s">
        <v>73</v>
      </c>
      <c r="D71" s="6">
        <f>D72+D77+D82</f>
        <v>205546.15</v>
      </c>
      <c r="E71" s="41">
        <f>E72+E77+E82</f>
        <v>231170.02</v>
      </c>
      <c r="F71" s="21"/>
      <c r="G71" s="11"/>
      <c r="H71" s="6"/>
      <c r="I71" s="10"/>
    </row>
    <row r="72" spans="1:9" ht="30" customHeight="1">
      <c r="B72" s="29" t="s">
        <v>87</v>
      </c>
      <c r="C72" s="11" t="s">
        <v>89</v>
      </c>
      <c r="D72" s="6">
        <f>SUM(D73:D76)</f>
        <v>0</v>
      </c>
      <c r="E72" s="6">
        <f>SUM(E73:E76)</f>
        <v>0</v>
      </c>
      <c r="F72" s="21"/>
      <c r="G72" s="11"/>
      <c r="H72" s="6"/>
      <c r="I72" s="10"/>
    </row>
    <row r="73" spans="1:9" ht="30" customHeight="1">
      <c r="B73" s="29"/>
      <c r="C73" s="11" t="s">
        <v>24</v>
      </c>
      <c r="D73" s="6">
        <v>0</v>
      </c>
      <c r="E73" s="6">
        <v>0</v>
      </c>
      <c r="F73" s="21"/>
      <c r="G73" s="11"/>
      <c r="H73" s="6"/>
      <c r="I73" s="10"/>
    </row>
    <row r="74" spans="1:9" ht="30" customHeight="1">
      <c r="B74" s="29"/>
      <c r="C74" s="11" t="s">
        <v>25</v>
      </c>
      <c r="D74" s="6">
        <v>0</v>
      </c>
      <c r="E74" s="6">
        <v>0</v>
      </c>
      <c r="F74" s="21"/>
      <c r="G74" s="11"/>
      <c r="H74" s="6"/>
      <c r="I74" s="10"/>
    </row>
    <row r="75" spans="1:9" ht="30" customHeight="1">
      <c r="B75" s="29"/>
      <c r="C75" s="11" t="s">
        <v>26</v>
      </c>
      <c r="D75" s="6">
        <v>0</v>
      </c>
      <c r="E75" s="6">
        <v>0</v>
      </c>
      <c r="F75" s="21"/>
      <c r="G75" s="11"/>
      <c r="H75" s="6"/>
      <c r="I75" s="10"/>
    </row>
    <row r="76" spans="1:9" ht="30" customHeight="1">
      <c r="B76" s="29"/>
      <c r="C76" s="11" t="s">
        <v>42</v>
      </c>
      <c r="D76" s="6">
        <v>0</v>
      </c>
      <c r="E76" s="6">
        <v>0</v>
      </c>
      <c r="F76" s="21"/>
      <c r="G76" s="11"/>
      <c r="H76" s="6"/>
      <c r="I76" s="10"/>
    </row>
    <row r="77" spans="1:9" ht="30" customHeight="1">
      <c r="B77" s="29" t="s">
        <v>88</v>
      </c>
      <c r="C77" s="11" t="s">
        <v>101</v>
      </c>
      <c r="D77" s="6">
        <f>SUM(D78:D81)</f>
        <v>0</v>
      </c>
      <c r="E77" s="6">
        <f>SUM(E78:E81)</f>
        <v>0</v>
      </c>
      <c r="F77" s="21"/>
      <c r="G77" s="11"/>
      <c r="H77" s="6"/>
      <c r="I77" s="10"/>
    </row>
    <row r="78" spans="1:9" ht="30" customHeight="1">
      <c r="B78" s="29"/>
      <c r="C78" s="11" t="s">
        <v>24</v>
      </c>
      <c r="D78" s="6">
        <v>0</v>
      </c>
      <c r="E78" s="6">
        <v>0</v>
      </c>
      <c r="F78" s="21"/>
      <c r="G78" s="11"/>
      <c r="H78" s="6"/>
      <c r="I78" s="10"/>
    </row>
    <row r="79" spans="1:9" ht="30" customHeight="1">
      <c r="B79" s="29"/>
      <c r="C79" s="11" t="s">
        <v>25</v>
      </c>
      <c r="D79" s="6">
        <v>0</v>
      </c>
      <c r="E79" s="6">
        <v>0</v>
      </c>
      <c r="F79" s="21"/>
      <c r="G79" s="11"/>
      <c r="H79" s="6"/>
      <c r="I79" s="10"/>
    </row>
    <row r="80" spans="1:9" ht="30" customHeight="1">
      <c r="B80" s="29"/>
      <c r="C80" s="11" t="s">
        <v>26</v>
      </c>
      <c r="D80" s="6">
        <v>0</v>
      </c>
      <c r="E80" s="6">
        <v>0</v>
      </c>
      <c r="F80" s="21"/>
      <c r="G80" s="11"/>
      <c r="H80" s="6"/>
      <c r="I80" s="10"/>
    </row>
    <row r="81" spans="1:12" ht="30" customHeight="1">
      <c r="B81" s="29"/>
      <c r="C81" s="11" t="s">
        <v>42</v>
      </c>
      <c r="D81" s="6">
        <v>0</v>
      </c>
      <c r="E81" s="6">
        <v>0</v>
      </c>
      <c r="F81" s="21"/>
      <c r="G81" s="11"/>
      <c r="H81" s="6"/>
      <c r="I81" s="10"/>
    </row>
    <row r="82" spans="1:12" ht="30" customHeight="1">
      <c r="B82" s="29" t="s">
        <v>91</v>
      </c>
      <c r="C82" s="11" t="s">
        <v>102</v>
      </c>
      <c r="D82" s="6">
        <f>SUM(D83:D85)</f>
        <v>205546.15</v>
      </c>
      <c r="E82" s="6">
        <f>SUM(E83:E85)</f>
        <v>231170.02</v>
      </c>
      <c r="F82" s="21"/>
      <c r="G82" s="11"/>
      <c r="H82" s="6"/>
      <c r="I82" s="10"/>
    </row>
    <row r="83" spans="1:12" ht="30" customHeight="1">
      <c r="A83" s="56">
        <v>130.101</v>
      </c>
      <c r="B83" s="29"/>
      <c r="C83" s="11" t="s">
        <v>43</v>
      </c>
      <c r="D83" s="6">
        <v>205546.15</v>
      </c>
      <c r="E83" s="6">
        <v>231170.02</v>
      </c>
      <c r="F83" s="21"/>
      <c r="G83" s="11"/>
      <c r="H83" s="6"/>
      <c r="I83" s="10"/>
    </row>
    <row r="84" spans="1:12" ht="30" customHeight="1">
      <c r="B84" s="29"/>
      <c r="C84" s="11" t="s">
        <v>44</v>
      </c>
      <c r="D84" s="6">
        <v>0</v>
      </c>
      <c r="E84" s="6">
        <v>0</v>
      </c>
      <c r="F84" s="21"/>
      <c r="G84" s="11"/>
      <c r="H84" s="6"/>
      <c r="I84" s="10"/>
    </row>
    <row r="85" spans="1:12" ht="30" customHeight="1">
      <c r="B85" s="29"/>
      <c r="C85" s="11" t="s">
        <v>45</v>
      </c>
      <c r="D85" s="6">
        <v>0</v>
      </c>
      <c r="E85" s="6">
        <v>0</v>
      </c>
      <c r="F85" s="21"/>
      <c r="G85" s="11"/>
      <c r="H85" s="6"/>
      <c r="I85" s="10"/>
    </row>
    <row r="86" spans="1:12" ht="30" customHeight="1">
      <c r="B86" s="29" t="s">
        <v>5</v>
      </c>
      <c r="C86" s="11" t="s">
        <v>46</v>
      </c>
      <c r="D86" s="6">
        <v>0</v>
      </c>
      <c r="E86" s="6">
        <v>0</v>
      </c>
      <c r="F86" s="21"/>
      <c r="G86" s="11"/>
      <c r="H86" s="6"/>
      <c r="I86" s="10"/>
    </row>
    <row r="87" spans="1:12" ht="30" customHeight="1">
      <c r="A87" s="56">
        <v>640</v>
      </c>
      <c r="B87" s="28" t="s">
        <v>19</v>
      </c>
      <c r="C87" s="8" t="s">
        <v>47</v>
      </c>
      <c r="D87" s="7">
        <v>6626.46</v>
      </c>
      <c r="E87" s="40">
        <f>13189.45-88.03</f>
        <v>13101.42</v>
      </c>
      <c r="F87" s="21"/>
      <c r="G87" s="11"/>
      <c r="H87" s="6"/>
      <c r="I87" s="10"/>
    </row>
    <row r="88" spans="1:12" ht="30" customHeight="1">
      <c r="B88" s="44" t="s">
        <v>103</v>
      </c>
      <c r="C88" s="45" t="s">
        <v>105</v>
      </c>
      <c r="D88" s="31">
        <v>0</v>
      </c>
      <c r="E88" s="31">
        <v>0</v>
      </c>
      <c r="F88" s="21"/>
      <c r="G88" s="32"/>
      <c r="H88" s="33"/>
      <c r="I88" s="34"/>
    </row>
    <row r="89" spans="1:12" ht="30" customHeight="1" thickBot="1">
      <c r="B89" s="46" t="s">
        <v>104</v>
      </c>
      <c r="C89" s="47" t="s">
        <v>106</v>
      </c>
      <c r="D89" s="48">
        <v>0</v>
      </c>
      <c r="E89" s="48">
        <v>0</v>
      </c>
      <c r="F89" s="38"/>
      <c r="G89" s="35"/>
      <c r="H89" s="36"/>
      <c r="I89" s="37"/>
    </row>
    <row r="90" spans="1:12" s="12" customFormat="1" ht="30" customHeight="1" thickBot="1">
      <c r="A90" s="57"/>
      <c r="B90" s="49"/>
      <c r="C90" s="50" t="s">
        <v>107</v>
      </c>
      <c r="D90" s="51">
        <f>D3+D45+D88+D89</f>
        <v>2115456.56</v>
      </c>
      <c r="E90" s="51">
        <f>E3+E45+E88+E89</f>
        <v>2261803.5499999998</v>
      </c>
      <c r="F90" s="52"/>
      <c r="G90" s="50" t="s">
        <v>74</v>
      </c>
      <c r="H90" s="51">
        <f>H3+H16</f>
        <v>2115456.56</v>
      </c>
      <c r="I90" s="53">
        <f>I3+I16</f>
        <v>2261803.5499999998</v>
      </c>
      <c r="J90" s="59">
        <f>E90-I90</f>
        <v>0</v>
      </c>
      <c r="L90" s="62">
        <f>E90-I90</f>
        <v>0</v>
      </c>
    </row>
    <row r="91" spans="1:12" ht="15">
      <c r="C91" s="4"/>
      <c r="G91" s="4"/>
    </row>
    <row r="92" spans="1:12" ht="31.5" customHeight="1">
      <c r="B92" s="71" t="s">
        <v>151</v>
      </c>
      <c r="C92" s="71"/>
      <c r="D92" s="72" t="s">
        <v>146</v>
      </c>
      <c r="E92" s="72"/>
      <c r="F92" s="72"/>
      <c r="G92" s="71" t="s">
        <v>153</v>
      </c>
      <c r="H92" s="71"/>
      <c r="I92" s="71"/>
    </row>
    <row r="93" spans="1:12" ht="32.25" customHeight="1">
      <c r="B93" s="73" t="s">
        <v>152</v>
      </c>
      <c r="C93" s="73"/>
      <c r="D93" s="5"/>
      <c r="E93" s="5"/>
      <c r="G93" s="73" t="s">
        <v>82</v>
      </c>
      <c r="H93" s="73"/>
      <c r="I93" s="73"/>
    </row>
    <row r="94" spans="1:12">
      <c r="C94" s="2"/>
      <c r="G94" s="2"/>
    </row>
    <row r="95" spans="1:12">
      <c r="C95" s="2"/>
      <c r="G95" s="2"/>
    </row>
    <row r="96" spans="1:12">
      <c r="D96" s="70"/>
      <c r="E96" s="70"/>
    </row>
  </sheetData>
  <mergeCells count="9">
    <mergeCell ref="D1:G1"/>
    <mergeCell ref="B1:C1"/>
    <mergeCell ref="H1:I1"/>
    <mergeCell ref="D96:E96"/>
    <mergeCell ref="B92:C92"/>
    <mergeCell ref="D92:F92"/>
    <mergeCell ref="G92:I92"/>
    <mergeCell ref="B93:C93"/>
    <mergeCell ref="G93:I93"/>
  </mergeCells>
  <pageMargins left="1.1811023622047245" right="0.39370078740157483" top="0.39370078740157483" bottom="0.39370078740157483" header="0.51181102362204722" footer="0.51181102362204722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Bilans 2023 r.</vt:lpstr>
      <vt:lpstr>'Bilans 2023 r.'!Obszar_wydruku</vt:lpstr>
    </vt:vector>
  </TitlesOfParts>
  <Company>Teatr Mały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lastModifiedBy>ilukaszek</cp:lastModifiedBy>
  <cp:lastPrinted>2024-03-27T12:34:20Z</cp:lastPrinted>
  <dcterms:created xsi:type="dcterms:W3CDTF">2007-02-08T08:50:01Z</dcterms:created>
  <dcterms:modified xsi:type="dcterms:W3CDTF">2024-04-04T07:06:15Z</dcterms:modified>
</cp:coreProperties>
</file>