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00" firstSheet="1" activeTab="1"/>
  </bookViews>
  <sheets>
    <sheet name="Kor.WF,K.zapas.spółek" sheetId="1" state="hidden" r:id="rId1"/>
    <sheet name="Zał. 2.4" sheetId="2" r:id="rId2"/>
  </sheets>
  <definedNames>
    <definedName name="_xlfn.SINGLE" hidden="1">#NAME?</definedName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jradziszewska</author>
  </authors>
  <commentList>
    <comment ref="R24" authorId="0">
      <text>
        <r>
          <rPr>
            <b/>
            <sz val="9"/>
            <rFont val="Tahoma"/>
            <family val="2"/>
          </rPr>
          <t>jradziszewska: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<sst xmlns="http://schemas.openxmlformats.org/spreadsheetml/2006/main" count="136" uniqueCount="78">
  <si>
    <t>Lp.</t>
  </si>
  <si>
    <t>Razem</t>
  </si>
  <si>
    <t>Przedsiębiorstwo Energetyki Cieplnej  Sp. z o.o.</t>
  </si>
  <si>
    <t>-</t>
  </si>
  <si>
    <t>Kapitał zapasowy</t>
  </si>
  <si>
    <t>Wynik roku bieżącego</t>
  </si>
  <si>
    <t>Wynik z lat ubiegłych</t>
  </si>
  <si>
    <t>Kapitał mniejszości</t>
  </si>
  <si>
    <t>Nazwa spółki</t>
  </si>
  <si>
    <t>Udziały Gminy</t>
  </si>
  <si>
    <t>Udział mniejsz.</t>
  </si>
  <si>
    <t>%</t>
  </si>
  <si>
    <t>Korekta (w oparciu o udział Gminy)</t>
  </si>
  <si>
    <t>zł</t>
  </si>
  <si>
    <t>Rejonowe Przedsiębiorstwo Wodociągów i Kanalizacji w Tychach S.A.</t>
  </si>
  <si>
    <t>Spółki zależne (50,01% - 99,99%)</t>
  </si>
  <si>
    <t>MPGOiEO "Master" Sp. z o.o.</t>
  </si>
  <si>
    <t>Kapitał z aktualizacji wyceny</t>
  </si>
  <si>
    <t>Korekta (w oparciu o udział mniejszości) - Pasywa</t>
  </si>
  <si>
    <t>Spółki pow. 20% do 50,00%</t>
  </si>
  <si>
    <t>Kapitał rezerwowy</t>
  </si>
  <si>
    <t>Należne wpłaty na kapitał podstawowy</t>
  </si>
  <si>
    <t>11 (-3*10)</t>
  </si>
  <si>
    <t>12 (-4*10)</t>
  </si>
  <si>
    <t>13 (-5*10)</t>
  </si>
  <si>
    <t>14 (-6*10)</t>
  </si>
  <si>
    <t>15 (-7*10)</t>
  </si>
  <si>
    <t>16 (-8*10)</t>
  </si>
  <si>
    <t>Pozostałe udziały</t>
  </si>
  <si>
    <t>1. Spółki zależne - 100% - Metoda pełna</t>
  </si>
  <si>
    <t xml:space="preserve">Aktywa netto / Kapitał (fundusz) własny </t>
  </si>
  <si>
    <t>Różnica między wartością posiadanych udziałów a odpowiadającą im częścią aktywów netto jednostki zależnej</t>
  </si>
  <si>
    <t>Aktywa/Wartość firmy jednostek podporządkowanych "+"</t>
  </si>
  <si>
    <t>Pasywa/Ujemna wartość firmy "+"</t>
  </si>
  <si>
    <t>Różnica dodatnia</t>
  </si>
  <si>
    <t>Różnica ujemna</t>
  </si>
  <si>
    <t>do korekty</t>
  </si>
  <si>
    <t>2. Spółki zależne - 50,01% - 99,99% - Metoda pełna</t>
  </si>
  <si>
    <t>Aktywa netto / Kapitał (fundusz) własny - do wysokości posiadanych udziałów</t>
  </si>
  <si>
    <t>Aktywa/Wartość firmy jednostek podporządkowanych "+"; Pasywa/Kapitał mniejszości "+"</t>
  </si>
  <si>
    <t>Pasywa/Ujemna wartość firmy "+", Pasywa/Kapitał mnieszości "-"</t>
  </si>
  <si>
    <t>6 (4*5)</t>
  </si>
  <si>
    <t>7 (3-6)</t>
  </si>
  <si>
    <t>Razem kapitał + podstawowy</t>
  </si>
  <si>
    <t>Kapiał zapasowy</t>
  </si>
  <si>
    <t>11 (3*9)</t>
  </si>
  <si>
    <t>12 (4*9)</t>
  </si>
  <si>
    <t>13 (5*9)</t>
  </si>
  <si>
    <t>14 (6*9)</t>
  </si>
  <si>
    <t>15 (7*9)</t>
  </si>
  <si>
    <t>16 (8*9)</t>
  </si>
  <si>
    <t xml:space="preserve"> dodać do: Aktywa/Akcje i udziały, Pasywa/Wynik finansowy</t>
  </si>
  <si>
    <t xml:space="preserve"> zdjąć z poszczeg. Kapitałów, wyników finansowych pozycji i przenieść na kapitał mniejszości (pasywa)</t>
  </si>
  <si>
    <t>PKM -1499.999,90 - podwyższenie kapitału w spółce, brak wpisu do KRS do 31.12.2013 r., w UM Tychy na koncie 240. Do wyłączenia na kapitał mniejszości pozostaje 0,00 (1.499.999,90-1.499.999,90)</t>
  </si>
  <si>
    <t>kapitały w PKM razem</t>
  </si>
  <si>
    <t>Megrez Sp. z o.o.</t>
  </si>
  <si>
    <t xml:space="preserve"> Spółki współzależne (50% i poniżej 50%) - Metoda praw własności</t>
  </si>
  <si>
    <t>Dodatnia wartość firmy</t>
  </si>
  <si>
    <t>Roczne umorzenie</t>
  </si>
  <si>
    <t>Roczne miesięczne</t>
  </si>
  <si>
    <t>Różnica między wartością posiadanych udziałów a odpowiadającą im częścią aktywów netto jednostki zależnej - dodatnia wartość firmy</t>
  </si>
  <si>
    <t>Korekty</t>
  </si>
  <si>
    <t>Aktywa/Wartość firmy jednostek podporządkowanych tywa/Udziały w jednostkach podporządk. wyc. met. praw własności "+"</t>
  </si>
  <si>
    <t>Aktywa/Udziały w jednostkach podporządk. wyceniane met. praw własności</t>
  </si>
  <si>
    <t>Wartość firmy</t>
  </si>
  <si>
    <t>Odpis umorzeniowy</t>
  </si>
  <si>
    <t>Razem wartość firmy</t>
  </si>
  <si>
    <t>Kapitał z aktualizacji wyceny, Udziały (akcje) własne (wielkość ujemna)</t>
  </si>
  <si>
    <t>Pasywa/Wynik finansowy</t>
  </si>
  <si>
    <t>Umorzenie narastacjo</t>
  </si>
  <si>
    <t xml:space="preserve">Planowe umorzenie roczne </t>
  </si>
  <si>
    <t>Wartość firmy po umorzeniu (wartość netto)</t>
  </si>
  <si>
    <t>Arkusz korekt udziałów o różnicę pomiędzy wartością posiadanych udziałów a odpowiadającą im częścią aktywów netto jednostki zależnej</t>
  </si>
  <si>
    <r>
      <t xml:space="preserve">Aktywa netto / Kapitał (fundusz) własny </t>
    </r>
    <r>
      <rPr>
        <b/>
        <i/>
        <sz val="8"/>
        <rFont val="Arial"/>
        <family val="2"/>
      </rPr>
      <t>na dzień nabycia nowych udziałów</t>
    </r>
  </si>
  <si>
    <r>
      <t xml:space="preserve">Aktywa netto / Kapitał (fundusz) własny </t>
    </r>
    <r>
      <rPr>
        <b/>
        <i/>
        <sz val="8"/>
        <rFont val="Arial"/>
        <family val="2"/>
      </rPr>
      <t>na dzień nabycia nowych udziałów</t>
    </r>
    <r>
      <rPr>
        <i/>
        <sz val="8"/>
        <rFont val="Arial"/>
        <family val="2"/>
      </rPr>
      <t xml:space="preserve"> - do wysokości posiadanych udziałów</t>
    </r>
  </si>
  <si>
    <r>
      <t xml:space="preserve">Umorzenie za </t>
    </r>
    <r>
      <rPr>
        <b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 m-cy</t>
    </r>
  </si>
  <si>
    <t>Umarzenie fartości firmy 60 m-cy (5 lat) - 20% rocznie</t>
  </si>
  <si>
    <r>
      <t>x</t>
    </r>
    <r>
      <rPr>
        <sz val="10"/>
        <rFont val="Arial"/>
        <family val="2"/>
      </rPr>
      <t xml:space="preserve"> rok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</si>
</sst>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00"/>
    <numFmt numFmtId="168" formatCode="0.0"/>
    <numFmt numFmtId="169" formatCode="#,##0.00\ _z_ł"/>
    <numFmt numFmtId="170" formatCode="0.0%"/>
    <numFmt numFmtId="171" formatCode="#,##0.0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[$-415]d\ mmmm\ yyyy"/>
    <numFmt numFmtId="181" formatCode="#,##0.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 wrapText="1"/>
    </xf>
    <xf numFmtId="0" fontId="3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0" fontId="3" fillId="0" borderId="11" xfId="55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0" fontId="3" fillId="0" borderId="19" xfId="55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27" xfId="52" applyFont="1" applyBorder="1" applyAlignment="1">
      <alignment horizontal="center" vertical="center" wrapText="1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vertical="center" wrapText="1"/>
      <protection/>
    </xf>
    <xf numFmtId="4" fontId="0" fillId="0" borderId="30" xfId="56" applyNumberFormat="1" applyFont="1" applyFill="1" applyBorder="1" applyAlignment="1">
      <alignment vertical="center"/>
    </xf>
    <xf numFmtId="10" fontId="0" fillId="0" borderId="30" xfId="56" applyNumberFormat="1" applyFont="1" applyFill="1" applyBorder="1" applyAlignment="1">
      <alignment vertical="center"/>
    </xf>
    <xf numFmtId="4" fontId="0" fillId="0" borderId="31" xfId="52" applyNumberFormat="1" applyFont="1" applyFill="1" applyBorder="1" applyAlignment="1">
      <alignment vertical="center"/>
      <protection/>
    </xf>
    <xf numFmtId="4" fontId="0" fillId="0" borderId="31" xfId="56" applyNumberFormat="1" applyFont="1" applyFill="1" applyBorder="1" applyAlignment="1">
      <alignment vertical="center"/>
    </xf>
    <xf numFmtId="4" fontId="0" fillId="0" borderId="32" xfId="52" applyNumberFormat="1" applyFont="1" applyFill="1" applyBorder="1" applyAlignment="1">
      <alignment vertical="center"/>
      <protection/>
    </xf>
    <xf numFmtId="4" fontId="0" fillId="0" borderId="0" xfId="56" applyNumberFormat="1" applyAlignment="1">
      <alignment vertical="center"/>
    </xf>
    <xf numFmtId="4" fontId="0" fillId="0" borderId="0" xfId="52" applyNumberForma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33" xfId="52" applyFont="1" applyFill="1" applyBorder="1" applyAlignment="1">
      <alignment horizontal="center" vertical="center"/>
      <protection/>
    </xf>
    <xf numFmtId="0" fontId="0" fillId="0" borderId="34" xfId="52" applyFont="1" applyFill="1" applyBorder="1" applyAlignment="1">
      <alignment vertical="center" wrapText="1"/>
      <protection/>
    </xf>
    <xf numFmtId="4" fontId="0" fillId="0" borderId="23" xfId="56" applyNumberFormat="1" applyFont="1" applyFill="1" applyBorder="1" applyAlignment="1">
      <alignment vertical="center"/>
    </xf>
    <xf numFmtId="10" fontId="0" fillId="0" borderId="23" xfId="56" applyNumberFormat="1" applyFont="1" applyFill="1" applyBorder="1" applyAlignment="1">
      <alignment vertical="center"/>
    </xf>
    <xf numFmtId="4" fontId="0" fillId="0" borderId="35" xfId="52" applyNumberFormat="1" applyFont="1" applyFill="1" applyBorder="1" applyAlignment="1">
      <alignment vertical="center"/>
      <protection/>
    </xf>
    <xf numFmtId="0" fontId="0" fillId="0" borderId="36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vertical="center" wrapText="1"/>
      <protection/>
    </xf>
    <xf numFmtId="4" fontId="0" fillId="0" borderId="38" xfId="56" applyNumberFormat="1" applyFont="1" applyFill="1" applyBorder="1" applyAlignment="1">
      <alignment vertical="center"/>
    </xf>
    <xf numFmtId="10" fontId="0" fillId="0" borderId="38" xfId="56" applyNumberFormat="1" applyFont="1" applyFill="1" applyBorder="1" applyAlignment="1">
      <alignment vertical="center"/>
    </xf>
    <xf numFmtId="4" fontId="0" fillId="0" borderId="39" xfId="52" applyNumberFormat="1" applyFont="1" applyFill="1" applyBorder="1" applyAlignment="1">
      <alignment vertical="center"/>
      <protection/>
    </xf>
    <xf numFmtId="4" fontId="0" fillId="0" borderId="40" xfId="56" applyNumberFormat="1" applyFont="1" applyFill="1" applyBorder="1" applyAlignment="1">
      <alignment vertical="center"/>
    </xf>
    <xf numFmtId="4" fontId="0" fillId="0" borderId="41" xfId="56" applyNumberFormat="1" applyFont="1" applyFill="1" applyBorder="1" applyAlignment="1">
      <alignment vertical="center"/>
    </xf>
    <xf numFmtId="4" fontId="0" fillId="0" borderId="42" xfId="52" applyNumberFormat="1" applyFont="1" applyFill="1" applyBorder="1" applyAlignment="1">
      <alignment vertical="center"/>
      <protection/>
    </xf>
    <xf numFmtId="4" fontId="4" fillId="0" borderId="43" xfId="52" applyNumberFormat="1" applyFont="1" applyBorder="1" applyAlignment="1">
      <alignment vertical="center"/>
      <protection/>
    </xf>
    <xf numFmtId="4" fontId="4" fillId="0" borderId="43" xfId="52" applyNumberFormat="1" applyFont="1" applyBorder="1" applyAlignment="1" quotePrefix="1">
      <alignment horizontal="center" vertical="center"/>
      <protection/>
    </xf>
    <xf numFmtId="4" fontId="4" fillId="0" borderId="44" xfId="52" applyNumberFormat="1" applyFont="1" applyBorder="1" applyAlignment="1">
      <alignment vertical="center"/>
      <protection/>
    </xf>
    <xf numFmtId="4" fontId="4" fillId="0" borderId="45" xfId="52" applyNumberFormat="1" applyFont="1" applyBorder="1" applyAlignment="1">
      <alignment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vertical="center"/>
      <protection/>
    </xf>
    <xf numFmtId="4" fontId="0" fillId="0" borderId="0" xfId="52" applyNumberFormat="1" applyFont="1" applyBorder="1" applyAlignment="1">
      <alignment vertical="center"/>
      <protection/>
    </xf>
    <xf numFmtId="4" fontId="4" fillId="0" borderId="46" xfId="52" applyNumberFormat="1" applyFont="1" applyBorder="1" applyAlignment="1">
      <alignment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0" fillId="0" borderId="48" xfId="52" applyFont="1" applyBorder="1" applyAlignment="1">
      <alignment horizontal="center" vertical="center"/>
      <protection/>
    </xf>
    <xf numFmtId="0" fontId="0" fillId="0" borderId="28" xfId="52" applyBorder="1" applyAlignment="1">
      <alignment horizontal="center" vertical="center"/>
      <protection/>
    </xf>
    <xf numFmtId="0" fontId="0" fillId="0" borderId="30" xfId="52" applyFill="1" applyBorder="1" applyAlignment="1">
      <alignment vertical="center" wrapText="1"/>
      <protection/>
    </xf>
    <xf numFmtId="4" fontId="0" fillId="0" borderId="30" xfId="56" applyNumberFormat="1" applyFill="1" applyBorder="1" applyAlignment="1">
      <alignment vertical="center"/>
    </xf>
    <xf numFmtId="10" fontId="0" fillId="0" borderId="30" xfId="56" applyNumberFormat="1" applyFill="1" applyBorder="1" applyAlignment="1">
      <alignment vertical="center"/>
    </xf>
    <xf numFmtId="4" fontId="0" fillId="0" borderId="30" xfId="52" applyNumberFormat="1" applyFont="1" applyBorder="1" applyAlignment="1">
      <alignment vertical="center"/>
      <protection/>
    </xf>
    <xf numFmtId="4" fontId="0" fillId="0" borderId="32" xfId="52" applyNumberFormat="1" applyBorder="1" applyAlignment="1">
      <alignment vertical="center"/>
      <protection/>
    </xf>
    <xf numFmtId="0" fontId="0" fillId="0" borderId="33" xfId="52" applyBorder="1" applyAlignment="1">
      <alignment horizontal="center" vertical="center"/>
      <protection/>
    </xf>
    <xf numFmtId="0" fontId="0" fillId="0" borderId="23" xfId="52" applyFill="1" applyBorder="1" applyAlignment="1">
      <alignment vertical="center" wrapText="1"/>
      <protection/>
    </xf>
    <xf numFmtId="4" fontId="0" fillId="0" borderId="23" xfId="56" applyNumberFormat="1" applyFill="1" applyBorder="1" applyAlignment="1">
      <alignment vertical="center"/>
    </xf>
    <xf numFmtId="10" fontId="0" fillId="0" borderId="23" xfId="56" applyNumberFormat="1" applyFill="1" applyBorder="1" applyAlignment="1">
      <alignment vertical="center"/>
    </xf>
    <xf numFmtId="4" fontId="0" fillId="0" borderId="23" xfId="52" applyNumberFormat="1" applyFont="1" applyBorder="1" applyAlignment="1">
      <alignment vertical="center"/>
      <protection/>
    </xf>
    <xf numFmtId="4" fontId="0" fillId="0" borderId="24" xfId="52" applyNumberFormat="1" applyBorder="1" applyAlignment="1">
      <alignment vertical="center"/>
      <protection/>
    </xf>
    <xf numFmtId="0" fontId="0" fillId="0" borderId="36" xfId="52" applyBorder="1" applyAlignment="1">
      <alignment horizontal="center" vertical="center"/>
      <protection/>
    </xf>
    <xf numFmtId="0" fontId="0" fillId="0" borderId="38" xfId="52" applyFill="1" applyBorder="1" applyAlignment="1">
      <alignment vertical="center" wrapText="1"/>
      <protection/>
    </xf>
    <xf numFmtId="4" fontId="0" fillId="0" borderId="38" xfId="56" applyNumberFormat="1" applyFill="1" applyBorder="1" applyAlignment="1">
      <alignment vertical="center"/>
    </xf>
    <xf numFmtId="10" fontId="0" fillId="0" borderId="38" xfId="56" applyNumberFormat="1" applyFill="1" applyBorder="1" applyAlignment="1">
      <alignment vertical="center"/>
    </xf>
    <xf numFmtId="4" fontId="0" fillId="0" borderId="38" xfId="52" applyNumberFormat="1" applyFont="1" applyBorder="1" applyAlignment="1">
      <alignment vertical="center"/>
      <protection/>
    </xf>
    <xf numFmtId="4" fontId="0" fillId="0" borderId="26" xfId="52" applyNumberFormat="1" applyFont="1" applyBorder="1" applyAlignment="1">
      <alignment vertical="center"/>
      <protection/>
    </xf>
    <xf numFmtId="4" fontId="0" fillId="0" borderId="26" xfId="56" applyNumberFormat="1" applyFill="1" applyBorder="1" applyAlignment="1">
      <alignment vertical="center"/>
    </xf>
    <xf numFmtId="4" fontId="0" fillId="0" borderId="49" xfId="52" applyNumberFormat="1" applyBorder="1" applyAlignment="1">
      <alignment vertical="center"/>
      <protection/>
    </xf>
    <xf numFmtId="4" fontId="4" fillId="0" borderId="50" xfId="52" applyNumberFormat="1" applyFont="1" applyBorder="1" applyAlignment="1">
      <alignment vertical="center"/>
      <protection/>
    </xf>
    <xf numFmtId="4" fontId="0" fillId="0" borderId="0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vertical="center"/>
      <protection/>
    </xf>
    <xf numFmtId="4" fontId="4" fillId="0" borderId="0" xfId="52" applyNumberFormat="1" applyFont="1" applyBorder="1" applyAlignment="1" quotePrefix="1">
      <alignment horizontal="center" vertical="center"/>
      <protection/>
    </xf>
    <xf numFmtId="4" fontId="4" fillId="0" borderId="0" xfId="52" applyNumberFormat="1" applyFont="1" applyBorder="1" applyAlignment="1" quotePrefix="1">
      <alignment vertical="center"/>
      <protection/>
    </xf>
    <xf numFmtId="4" fontId="0" fillId="0" borderId="0" xfId="52" applyNumberFormat="1" applyAlignment="1">
      <alignment vertical="center"/>
      <protection/>
    </xf>
    <xf numFmtId="0" fontId="11" fillId="33" borderId="1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51" xfId="0" applyFont="1" applyFill="1" applyBorder="1" applyAlignment="1">
      <alignment vertical="center" wrapText="1"/>
    </xf>
    <xf numFmtId="10" fontId="3" fillId="0" borderId="52" xfId="55" applyNumberFormat="1" applyFont="1" applyFill="1" applyBorder="1" applyAlignment="1">
      <alignment vertical="center"/>
    </xf>
    <xf numFmtId="10" fontId="3" fillId="0" borderId="53" xfId="55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" fontId="3" fillId="33" borderId="56" xfId="0" applyNumberFormat="1" applyFont="1" applyFill="1" applyBorder="1" applyAlignment="1">
      <alignment vertical="center" wrapText="1"/>
    </xf>
    <xf numFmtId="177" fontId="3" fillId="0" borderId="19" xfId="55" applyNumberFormat="1" applyFont="1" applyFill="1" applyBorder="1" applyAlignment="1">
      <alignment vertical="center"/>
    </xf>
    <xf numFmtId="177" fontId="3" fillId="0" borderId="11" xfId="55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10" fontId="3" fillId="0" borderId="12" xfId="55" applyNumberFormat="1" applyFont="1" applyFill="1" applyBorder="1" applyAlignment="1">
      <alignment vertical="center"/>
    </xf>
    <xf numFmtId="10" fontId="3" fillId="0" borderId="18" xfId="55" applyNumberFormat="1" applyFont="1" applyFill="1" applyBorder="1" applyAlignment="1">
      <alignment vertical="center"/>
    </xf>
    <xf numFmtId="4" fontId="13" fillId="34" borderId="16" xfId="0" applyNumberFormat="1" applyFont="1" applyFill="1" applyBorder="1" applyAlignment="1">
      <alignment vertical="center"/>
    </xf>
    <xf numFmtId="4" fontId="13" fillId="34" borderId="14" xfId="0" applyNumberFormat="1" applyFont="1" applyFill="1" applyBorder="1" applyAlignment="1">
      <alignment vertical="center"/>
    </xf>
    <xf numFmtId="4" fontId="13" fillId="34" borderId="14" xfId="0" applyNumberFormat="1" applyFont="1" applyFill="1" applyBorder="1" applyAlignment="1" quotePrefix="1">
      <alignment horizontal="center" vertical="center"/>
    </xf>
    <xf numFmtId="4" fontId="13" fillId="34" borderId="20" xfId="0" applyNumberFormat="1" applyFont="1" applyFill="1" applyBorder="1" applyAlignment="1" quotePrefix="1">
      <alignment horizontal="center" vertical="center"/>
    </xf>
    <xf numFmtId="4" fontId="13" fillId="34" borderId="13" xfId="0" applyNumberFormat="1" applyFont="1" applyFill="1" applyBorder="1" applyAlignment="1">
      <alignment vertical="center"/>
    </xf>
    <xf numFmtId="4" fontId="13" fillId="34" borderId="15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4" fontId="13" fillId="34" borderId="57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4" fontId="4" fillId="0" borderId="0" xfId="52" applyNumberFormat="1" applyFont="1" applyAlignment="1">
      <alignment vertical="center"/>
      <protection/>
    </xf>
    <xf numFmtId="4" fontId="0" fillId="0" borderId="0" xfId="52" applyNumberFormat="1" applyBorder="1" applyAlignment="1">
      <alignment vertical="center"/>
      <protection/>
    </xf>
    <xf numFmtId="0" fontId="10" fillId="0" borderId="56" xfId="0" applyFont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8" fillId="0" borderId="61" xfId="0" applyNumberFormat="1" applyFont="1" applyFill="1" applyBorder="1" applyAlignment="1">
      <alignment vertical="center"/>
    </xf>
    <xf numFmtId="4" fontId="8" fillId="0" borderId="62" xfId="0" applyNumberFormat="1" applyFont="1" applyFill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10" fontId="3" fillId="0" borderId="56" xfId="55" applyNumberFormat="1" applyFont="1" applyFill="1" applyBorder="1" applyAlignment="1">
      <alignment vertical="center"/>
    </xf>
    <xf numFmtId="10" fontId="3" fillId="0" borderId="64" xfId="55" applyNumberFormat="1" applyFont="1" applyFill="1" applyBorder="1" applyAlignment="1">
      <alignment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4" fontId="13" fillId="34" borderId="66" xfId="0" applyNumberFormat="1" applyFont="1" applyFill="1" applyBorder="1" applyAlignment="1">
      <alignment vertical="center"/>
    </xf>
    <xf numFmtId="4" fontId="10" fillId="0" borderId="67" xfId="52" applyNumberFormat="1" applyFont="1" applyBorder="1" applyAlignment="1">
      <alignment horizontal="center" vertical="center"/>
      <protection/>
    </xf>
    <xf numFmtId="4" fontId="10" fillId="0" borderId="68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3" fillId="0" borderId="55" xfId="0" applyFont="1" applyFill="1" applyBorder="1" applyAlignment="1">
      <alignment vertical="center" wrapText="1"/>
    </xf>
    <xf numFmtId="4" fontId="3" fillId="0" borderId="69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54" xfId="55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58" xfId="0" applyNumberFormat="1" applyFont="1" applyFill="1" applyBorder="1" applyAlignment="1">
      <alignment vertical="center"/>
    </xf>
    <xf numFmtId="4" fontId="3" fillId="0" borderId="70" xfId="0" applyNumberFormat="1" applyFont="1" applyBorder="1" applyAlignment="1">
      <alignment vertical="center" wrapText="1"/>
    </xf>
    <xf numFmtId="4" fontId="3" fillId="0" borderId="56" xfId="0" applyNumberFormat="1" applyFont="1" applyBorder="1" applyAlignment="1">
      <alignment vertical="center" wrapText="1"/>
    </xf>
    <xf numFmtId="4" fontId="3" fillId="0" borderId="56" xfId="0" applyNumberFormat="1" applyFont="1" applyFill="1" applyBorder="1" applyAlignment="1">
      <alignment vertical="center" wrapText="1"/>
    </xf>
    <xf numFmtId="4" fontId="3" fillId="0" borderId="63" xfId="55" applyNumberFormat="1" applyFont="1" applyFill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3" fillId="0" borderId="65" xfId="0" applyNumberFormat="1" applyFont="1" applyBorder="1" applyAlignment="1">
      <alignment vertical="center"/>
    </xf>
    <xf numFmtId="4" fontId="3" fillId="0" borderId="62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3" borderId="62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33" borderId="52" xfId="0" applyNumberFormat="1" applyFont="1" applyFill="1" applyBorder="1" applyAlignment="1">
      <alignment vertical="center"/>
    </xf>
    <xf numFmtId="4" fontId="3" fillId="0" borderId="60" xfId="55" applyNumberFormat="1" applyFont="1" applyFill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33" borderId="73" xfId="0" applyNumberFormat="1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75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 wrapText="1"/>
    </xf>
    <xf numFmtId="4" fontId="3" fillId="0" borderId="63" xfId="0" applyNumberFormat="1" applyFont="1" applyBorder="1" applyAlignment="1">
      <alignment vertical="center"/>
    </xf>
    <xf numFmtId="4" fontId="3" fillId="0" borderId="59" xfId="55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" fontId="3" fillId="34" borderId="75" xfId="0" applyNumberFormat="1" applyFont="1" applyFill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6" fillId="0" borderId="0" xfId="52" applyFont="1" applyFill="1" applyAlignment="1">
      <alignment vertical="center"/>
      <protection/>
    </xf>
    <xf numFmtId="0" fontId="10" fillId="0" borderId="77" xfId="52" applyFont="1" applyBorder="1" applyAlignment="1">
      <alignment horizontal="center" vertical="center" wrapText="1"/>
      <protection/>
    </xf>
    <xf numFmtId="0" fontId="10" fillId="0" borderId="78" xfId="52" applyFont="1" applyBorder="1" applyAlignment="1">
      <alignment horizontal="center" vertical="center" wrapText="1"/>
      <protection/>
    </xf>
    <xf numFmtId="0" fontId="0" fillId="0" borderId="79" xfId="52" applyBorder="1" applyAlignment="1">
      <alignment horizontal="center" vertical="center"/>
      <protection/>
    </xf>
    <xf numFmtId="10" fontId="0" fillId="0" borderId="77" xfId="56" applyNumberFormat="1" applyFill="1" applyBorder="1" applyAlignment="1">
      <alignment vertical="center"/>
    </xf>
    <xf numFmtId="4" fontId="0" fillId="0" borderId="77" xfId="52" applyNumberFormat="1" applyBorder="1" applyAlignment="1">
      <alignment vertical="center"/>
      <protection/>
    </xf>
    <xf numFmtId="4" fontId="0" fillId="0" borderId="77" xfId="52" applyNumberFormat="1" applyFont="1" applyBorder="1" applyAlignment="1">
      <alignment vertical="center"/>
      <protection/>
    </xf>
    <xf numFmtId="4" fontId="0" fillId="0" borderId="78" xfId="52" applyNumberFormat="1" applyBorder="1" applyAlignment="1">
      <alignment vertical="center"/>
      <protection/>
    </xf>
    <xf numFmtId="0" fontId="0" fillId="0" borderId="80" xfId="52" applyBorder="1" applyAlignment="1">
      <alignment horizontal="center" vertical="center"/>
      <protection/>
    </xf>
    <xf numFmtId="10" fontId="0" fillId="0" borderId="11" xfId="56" applyNumberFormat="1" applyFill="1" applyBorder="1" applyAlignment="1">
      <alignment vertical="center"/>
    </xf>
    <xf numFmtId="4" fontId="0" fillId="0" borderId="11" xfId="52" applyNumberFormat="1" applyBorder="1" applyAlignment="1">
      <alignment vertical="center"/>
      <protection/>
    </xf>
    <xf numFmtId="4" fontId="0" fillId="0" borderId="81" xfId="52" applyNumberFormat="1" applyBorder="1" applyAlignment="1">
      <alignment vertical="center"/>
      <protection/>
    </xf>
    <xf numFmtId="4" fontId="0" fillId="0" borderId="82" xfId="52" applyNumberFormat="1" applyBorder="1" applyAlignment="1">
      <alignment vertical="center"/>
      <protection/>
    </xf>
    <xf numFmtId="0" fontId="0" fillId="0" borderId="81" xfId="52" applyFill="1" applyBorder="1" applyAlignment="1">
      <alignment vertical="center"/>
      <protection/>
    </xf>
    <xf numFmtId="0" fontId="10" fillId="0" borderId="79" xfId="52" applyFont="1" applyBorder="1" applyAlignment="1">
      <alignment horizontal="center" vertical="center"/>
      <protection/>
    </xf>
    <xf numFmtId="0" fontId="10" fillId="0" borderId="83" xfId="52" applyFont="1" applyBorder="1" applyAlignment="1">
      <alignment horizontal="center" vertical="center"/>
      <protection/>
    </xf>
    <xf numFmtId="0" fontId="10" fillId="0" borderId="84" xfId="52" applyFont="1" applyBorder="1" applyAlignment="1">
      <alignment horizontal="center" vertical="center"/>
      <protection/>
    </xf>
    <xf numFmtId="0" fontId="10" fillId="0" borderId="84" xfId="52" applyFont="1" applyBorder="1" applyAlignment="1">
      <alignment horizontal="center" vertical="center" wrapText="1"/>
      <protection/>
    </xf>
    <xf numFmtId="0" fontId="10" fillId="0" borderId="82" xfId="52" applyFont="1" applyBorder="1" applyAlignment="1">
      <alignment horizontal="center" vertical="center" wrapText="1"/>
      <protection/>
    </xf>
    <xf numFmtId="0" fontId="10" fillId="0" borderId="85" xfId="52" applyFont="1" applyBorder="1" applyAlignment="1">
      <alignment horizontal="center" vertical="center"/>
      <protection/>
    </xf>
    <xf numFmtId="4" fontId="0" fillId="0" borderId="86" xfId="56" applyNumberFormat="1" applyFont="1" applyFill="1" applyBorder="1" applyAlignment="1">
      <alignment vertical="center"/>
    </xf>
    <xf numFmtId="4" fontId="0" fillId="0" borderId="71" xfId="56" applyNumberFormat="1" applyFont="1" applyFill="1" applyBorder="1" applyAlignment="1">
      <alignment vertical="center"/>
    </xf>
    <xf numFmtId="0" fontId="10" fillId="0" borderId="78" xfId="52" applyFont="1" applyBorder="1" applyAlignment="1">
      <alignment horizontal="center" vertical="center"/>
      <protection/>
    </xf>
    <xf numFmtId="0" fontId="10" fillId="0" borderId="82" xfId="52" applyFont="1" applyBorder="1" applyAlignment="1">
      <alignment horizontal="center" vertical="center"/>
      <protection/>
    </xf>
    <xf numFmtId="0" fontId="0" fillId="0" borderId="78" xfId="52" applyFill="1" applyBorder="1" applyAlignment="1">
      <alignment vertical="center"/>
      <protection/>
    </xf>
    <xf numFmtId="4" fontId="13" fillId="0" borderId="87" xfId="52" applyNumberFormat="1" applyFont="1" applyBorder="1" applyAlignment="1">
      <alignment horizontal="center" vertical="center" wrapText="1"/>
      <protection/>
    </xf>
    <xf numFmtId="4" fontId="13" fillId="0" borderId="88" xfId="52" applyNumberFormat="1" applyFont="1" applyBorder="1" applyAlignment="1">
      <alignment horizontal="center" vertical="center" wrapText="1"/>
      <protection/>
    </xf>
    <xf numFmtId="4" fontId="13" fillId="0" borderId="89" xfId="52" applyNumberFormat="1" applyFont="1" applyBorder="1" applyAlignment="1">
      <alignment horizontal="center" vertical="center" wrapText="1"/>
      <protection/>
    </xf>
    <xf numFmtId="4" fontId="5" fillId="0" borderId="86" xfId="52" applyNumberFormat="1" applyFont="1" applyFill="1" applyBorder="1" applyAlignment="1">
      <alignment vertical="center"/>
      <protection/>
    </xf>
    <xf numFmtId="4" fontId="5" fillId="0" borderId="77" xfId="52" applyNumberFormat="1" applyFont="1" applyFill="1" applyBorder="1" applyAlignment="1">
      <alignment vertical="center"/>
      <protection/>
    </xf>
    <xf numFmtId="4" fontId="5" fillId="0" borderId="71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4" fontId="5" fillId="0" borderId="85" xfId="52" applyNumberFormat="1" applyFont="1" applyFill="1" applyBorder="1" applyAlignment="1">
      <alignment vertical="center"/>
      <protection/>
    </xf>
    <xf numFmtId="4" fontId="5" fillId="0" borderId="84" xfId="52" applyNumberFormat="1" applyFont="1" applyFill="1" applyBorder="1" applyAlignment="1">
      <alignment vertical="center"/>
      <protection/>
    </xf>
    <xf numFmtId="49" fontId="6" fillId="0" borderId="90" xfId="52" applyNumberFormat="1" applyFont="1" applyBorder="1" applyAlignment="1">
      <alignment horizontal="center" vertical="center"/>
      <protection/>
    </xf>
    <xf numFmtId="49" fontId="6" fillId="0" borderId="91" xfId="52" applyNumberFormat="1" applyFont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4" fontId="5" fillId="34" borderId="35" xfId="52" applyNumberFormat="1" applyFont="1" applyFill="1" applyBorder="1" applyAlignment="1">
      <alignment vertical="center"/>
      <protection/>
    </xf>
    <xf numFmtId="4" fontId="5" fillId="0" borderId="92" xfId="52" applyNumberFormat="1" applyFont="1" applyFill="1" applyBorder="1" applyAlignment="1">
      <alignment vertical="center"/>
      <protection/>
    </xf>
    <xf numFmtId="4" fontId="5" fillId="0" borderId="93" xfId="52" applyNumberFormat="1" applyFont="1" applyFill="1" applyBorder="1" applyAlignment="1">
      <alignment vertical="center"/>
      <protection/>
    </xf>
    <xf numFmtId="4" fontId="5" fillId="0" borderId="94" xfId="52" applyNumberFormat="1" applyFont="1" applyFill="1" applyBorder="1" applyAlignment="1">
      <alignment vertical="center"/>
      <protection/>
    </xf>
    <xf numFmtId="0" fontId="8" fillId="0" borderId="84" xfId="52" applyFont="1" applyBorder="1" applyAlignment="1">
      <alignment horizontal="center" vertical="center" wrapText="1"/>
      <protection/>
    </xf>
    <xf numFmtId="4" fontId="0" fillId="0" borderId="94" xfId="52" applyNumberFormat="1" applyFill="1" applyBorder="1" applyAlignment="1">
      <alignment vertical="center"/>
      <protection/>
    </xf>
    <xf numFmtId="4" fontId="4" fillId="34" borderId="85" xfId="52" applyNumberFormat="1" applyFont="1" applyFill="1" applyBorder="1" applyAlignment="1">
      <alignment vertical="center"/>
      <protection/>
    </xf>
    <xf numFmtId="4" fontId="4" fillId="34" borderId="84" xfId="52" applyNumberFormat="1" applyFont="1" applyFill="1" applyBorder="1" applyAlignment="1" quotePrefix="1">
      <alignment horizontal="center" vertical="center"/>
      <protection/>
    </xf>
    <xf numFmtId="4" fontId="4" fillId="34" borderId="84" xfId="52" applyNumberFormat="1" applyFont="1" applyFill="1" applyBorder="1" applyAlignment="1" quotePrefix="1">
      <alignment vertical="center"/>
      <protection/>
    </xf>
    <xf numFmtId="4" fontId="4" fillId="34" borderId="82" xfId="52" applyNumberFormat="1" applyFont="1" applyFill="1" applyBorder="1" applyAlignment="1" quotePrefix="1">
      <alignment vertical="center"/>
      <protection/>
    </xf>
    <xf numFmtId="4" fontId="13" fillId="0" borderId="67" xfId="0" applyNumberFormat="1" applyFont="1" applyBorder="1" applyAlignment="1">
      <alignment horizontal="center" vertical="center"/>
    </xf>
    <xf numFmtId="4" fontId="13" fillId="0" borderId="95" xfId="0" applyNumberFormat="1" applyFont="1" applyBorder="1" applyAlignment="1">
      <alignment horizontal="center" vertical="center"/>
    </xf>
    <xf numFmtId="4" fontId="13" fillId="0" borderId="6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10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0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/>
    </xf>
    <xf numFmtId="0" fontId="3" fillId="33" borderId="97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9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4" fontId="0" fillId="0" borderId="0" xfId="52" applyNumberForma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4" fontId="3" fillId="0" borderId="67" xfId="52" applyNumberFormat="1" applyFont="1" applyBorder="1" applyAlignment="1">
      <alignment horizontal="center" vertical="center"/>
      <protection/>
    </xf>
    <xf numFmtId="4" fontId="3" fillId="0" borderId="68" xfId="52" applyNumberFormat="1" applyFont="1" applyBorder="1" applyAlignment="1">
      <alignment horizontal="center" vertical="center"/>
      <protection/>
    </xf>
    <xf numFmtId="0" fontId="10" fillId="0" borderId="99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95" xfId="52" applyFont="1" applyBorder="1" applyAlignment="1">
      <alignment vertical="center"/>
      <protection/>
    </xf>
    <xf numFmtId="0" fontId="15" fillId="0" borderId="0" xfId="52" applyFont="1" applyBorder="1" applyAlignment="1">
      <alignment horizontal="center" vertical="center"/>
      <protection/>
    </xf>
    <xf numFmtId="4" fontId="0" fillId="0" borderId="23" xfId="52" applyNumberFormat="1" applyBorder="1" applyAlignment="1">
      <alignment horizontal="center" vertical="center"/>
      <protection/>
    </xf>
    <xf numFmtId="0" fontId="4" fillId="34" borderId="83" xfId="52" applyFont="1" applyFill="1" applyBorder="1" applyAlignment="1">
      <alignment horizontal="center" vertical="center"/>
      <protection/>
    </xf>
    <xf numFmtId="0" fontId="4" fillId="34" borderId="82" xfId="52" applyFont="1" applyFill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vertical="center"/>
      <protection/>
    </xf>
    <xf numFmtId="0" fontId="10" fillId="0" borderId="86" xfId="52" applyFont="1" applyBorder="1" applyAlignment="1">
      <alignment horizontal="center" vertical="center"/>
      <protection/>
    </xf>
    <xf numFmtId="0" fontId="10" fillId="0" borderId="77" xfId="52" applyFont="1" applyBorder="1" applyAlignment="1">
      <alignment horizontal="center" vertical="center"/>
      <protection/>
    </xf>
    <xf numFmtId="0" fontId="8" fillId="0" borderId="77" xfId="52" applyFont="1" applyBorder="1" applyAlignment="1">
      <alignment horizontal="center" vertical="center" wrapText="1"/>
      <protection/>
    </xf>
    <xf numFmtId="0" fontId="8" fillId="0" borderId="78" xfId="52" applyFont="1" applyBorder="1" applyAlignment="1">
      <alignment horizontal="center" vertical="center" wrapText="1"/>
      <protection/>
    </xf>
    <xf numFmtId="0" fontId="8" fillId="0" borderId="82" xfId="52" applyFont="1" applyBorder="1" applyAlignment="1">
      <alignment horizontal="center" vertical="center" wrapText="1"/>
      <protection/>
    </xf>
    <xf numFmtId="0" fontId="8" fillId="0" borderId="79" xfId="52" applyFont="1" applyBorder="1" applyAlignment="1">
      <alignment horizontal="center" vertical="center" wrapText="1"/>
      <protection/>
    </xf>
    <xf numFmtId="0" fontId="8" fillId="0" borderId="83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1"/>
  <sheetViews>
    <sheetView zoomScalePageLayoutView="0" workbookViewId="0" topLeftCell="E1">
      <selection activeCell="E38" sqref="E38"/>
    </sheetView>
  </sheetViews>
  <sheetFormatPr defaultColWidth="9.140625" defaultRowHeight="12.75"/>
  <cols>
    <col min="1" max="1" width="3.57421875" style="107" customWidth="1"/>
    <col min="2" max="2" width="20.57421875" style="107" customWidth="1"/>
    <col min="3" max="3" width="10.8515625" style="107" customWidth="1"/>
    <col min="4" max="4" width="11.140625" style="107" customWidth="1"/>
    <col min="5" max="5" width="11.00390625" style="107" customWidth="1"/>
    <col min="6" max="6" width="10.8515625" style="107" customWidth="1"/>
    <col min="7" max="7" width="9.140625" style="107" customWidth="1"/>
    <col min="8" max="8" width="10.7109375" style="107" customWidth="1"/>
    <col min="9" max="9" width="12.421875" style="107" customWidth="1"/>
    <col min="10" max="10" width="9.7109375" style="107" customWidth="1"/>
    <col min="11" max="11" width="8.8515625" style="107" customWidth="1"/>
    <col min="12" max="12" width="11.00390625" style="107" customWidth="1"/>
    <col min="13" max="13" width="11.140625" style="107" customWidth="1"/>
    <col min="14" max="14" width="11.7109375" style="107" customWidth="1"/>
    <col min="15" max="15" width="11.00390625" style="107" customWidth="1"/>
    <col min="16" max="16" width="9.57421875" style="107" customWidth="1"/>
    <col min="17" max="18" width="11.421875" style="107" customWidth="1"/>
    <col min="19" max="19" width="8.421875" style="107" customWidth="1"/>
    <col min="20" max="16384" width="9.140625" style="107" customWidth="1"/>
  </cols>
  <sheetData>
    <row r="1" spans="1:19" ht="12.75">
      <c r="A1" s="2" t="s">
        <v>15</v>
      </c>
      <c r="C1" s="1"/>
      <c r="D1" s="1"/>
      <c r="E1" s="1"/>
      <c r="F1" s="1"/>
      <c r="G1" s="1"/>
      <c r="H1" s="1"/>
      <c r="I1" s="1"/>
      <c r="J1" s="1"/>
      <c r="K1" s="1"/>
      <c r="L1" s="256" t="s">
        <v>52</v>
      </c>
      <c r="M1" s="256"/>
      <c r="N1" s="256"/>
      <c r="O1" s="256"/>
      <c r="P1" s="256"/>
      <c r="Q1" s="256"/>
      <c r="R1" s="256"/>
      <c r="S1" s="1"/>
    </row>
    <row r="2" spans="1:12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8" ht="22.5" customHeight="1" thickBot="1">
      <c r="A3" s="248" t="s">
        <v>0</v>
      </c>
      <c r="B3" s="250" t="s">
        <v>8</v>
      </c>
      <c r="C3" s="252" t="s">
        <v>6</v>
      </c>
      <c r="D3" s="234" t="s">
        <v>5</v>
      </c>
      <c r="E3" s="234" t="s">
        <v>4</v>
      </c>
      <c r="F3" s="234" t="s">
        <v>20</v>
      </c>
      <c r="G3" s="257" t="s">
        <v>21</v>
      </c>
      <c r="H3" s="259" t="s">
        <v>67</v>
      </c>
      <c r="I3" s="254" t="s">
        <v>43</v>
      </c>
      <c r="J3" s="10" t="s">
        <v>9</v>
      </c>
      <c r="K3" s="18" t="s">
        <v>10</v>
      </c>
      <c r="L3" s="238" t="s">
        <v>18</v>
      </c>
      <c r="M3" s="239"/>
      <c r="N3" s="239"/>
      <c r="O3" s="239"/>
      <c r="P3" s="239"/>
      <c r="Q3" s="239"/>
      <c r="R3" s="240"/>
    </row>
    <row r="4" spans="1:18" ht="56.25">
      <c r="A4" s="249"/>
      <c r="B4" s="251"/>
      <c r="C4" s="253"/>
      <c r="D4" s="235"/>
      <c r="E4" s="235"/>
      <c r="F4" s="235"/>
      <c r="G4" s="258"/>
      <c r="H4" s="260"/>
      <c r="I4" s="255"/>
      <c r="J4" s="9" t="s">
        <v>11</v>
      </c>
      <c r="K4" s="19" t="s">
        <v>11</v>
      </c>
      <c r="L4" s="108" t="s">
        <v>6</v>
      </c>
      <c r="M4" s="10" t="s">
        <v>5</v>
      </c>
      <c r="N4" s="10" t="s">
        <v>4</v>
      </c>
      <c r="O4" s="10" t="s">
        <v>20</v>
      </c>
      <c r="P4" s="10" t="s">
        <v>21</v>
      </c>
      <c r="Q4" s="109" t="s">
        <v>17</v>
      </c>
      <c r="R4" s="125" t="s">
        <v>7</v>
      </c>
    </row>
    <row r="5" spans="1:18" ht="12" thickBot="1">
      <c r="A5" s="12">
        <v>1</v>
      </c>
      <c r="B5" s="15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02"/>
      <c r="J5" s="14">
        <v>9</v>
      </c>
      <c r="K5" s="20">
        <v>10</v>
      </c>
      <c r="L5" s="22" t="s">
        <v>22</v>
      </c>
      <c r="M5" s="14" t="s">
        <v>23</v>
      </c>
      <c r="N5" s="14" t="s">
        <v>24</v>
      </c>
      <c r="O5" s="14" t="s">
        <v>25</v>
      </c>
      <c r="P5" s="14" t="s">
        <v>26</v>
      </c>
      <c r="Q5" s="123" t="s">
        <v>27</v>
      </c>
      <c r="R5" s="126">
        <v>18</v>
      </c>
    </row>
    <row r="6" spans="1:19" ht="21" customHeight="1">
      <c r="A6" s="132">
        <v>1</v>
      </c>
      <c r="B6" s="148" t="s">
        <v>16</v>
      </c>
      <c r="C6" s="149">
        <v>1833063</v>
      </c>
      <c r="D6" s="150">
        <v>219360.62</v>
      </c>
      <c r="E6" s="150">
        <v>24811967.73</v>
      </c>
      <c r="F6" s="151"/>
      <c r="G6" s="150"/>
      <c r="H6" s="150"/>
      <c r="I6" s="114">
        <v>26864391.35</v>
      </c>
      <c r="J6" s="115">
        <v>0</v>
      </c>
      <c r="K6" s="116">
        <f>100%-J6</f>
        <v>1</v>
      </c>
      <c r="L6" s="152">
        <f>-ROUND(C6*K6,2)</f>
        <v>-1833063</v>
      </c>
      <c r="M6" s="153">
        <f>-ROUND(D6*K6,2)</f>
        <v>-219360.62</v>
      </c>
      <c r="N6" s="153">
        <f>-ROUND(E6*K6,2)</f>
        <v>-24811967.73</v>
      </c>
      <c r="O6" s="153">
        <f>-ROUND(F6*K6,2)</f>
        <v>0</v>
      </c>
      <c r="P6" s="153">
        <f>-ROUND(G6*K6,2)</f>
        <v>0</v>
      </c>
      <c r="Q6" s="154">
        <f>-ROUND(H6*K6,2)</f>
        <v>0</v>
      </c>
      <c r="R6" s="155">
        <f>-SUM(L6:Q6)</f>
        <v>26864391.35</v>
      </c>
      <c r="S6" s="131">
        <f>ROUND(SUM(C6:H6)*K6,2)-R6</f>
        <v>0</v>
      </c>
    </row>
    <row r="7" spans="1:19" ht="21" customHeight="1">
      <c r="A7" s="133">
        <v>2</v>
      </c>
      <c r="B7" s="17" t="s">
        <v>2</v>
      </c>
      <c r="C7" s="156"/>
      <c r="D7" s="157">
        <v>3168464.75</v>
      </c>
      <c r="E7" s="157">
        <v>1239013</v>
      </c>
      <c r="F7" s="158">
        <v>76799.47</v>
      </c>
      <c r="G7" s="157"/>
      <c r="H7" s="157"/>
      <c r="I7" s="110">
        <v>4484277.22</v>
      </c>
      <c r="J7" s="11">
        <v>0</v>
      </c>
      <c r="K7" s="21">
        <f>100%-J7</f>
        <v>1</v>
      </c>
      <c r="L7" s="159">
        <f>-ROUND(C7*K7,2)</f>
        <v>0</v>
      </c>
      <c r="M7" s="160">
        <f>-ROUND(D7*K7,2)</f>
        <v>-3168464.75</v>
      </c>
      <c r="N7" s="160">
        <f>-ROUND(E7*K7,2)</f>
        <v>-1239013</v>
      </c>
      <c r="O7" s="160">
        <f>-ROUND(F7*K7,2)</f>
        <v>-76799.47</v>
      </c>
      <c r="P7" s="160">
        <f>-ROUND(G7*K7,2)</f>
        <v>0</v>
      </c>
      <c r="Q7" s="161">
        <f>-ROUND(H7*K7,2)</f>
        <v>0</v>
      </c>
      <c r="R7" s="162">
        <f>-SUM(L7:Q7)</f>
        <v>4484277.22</v>
      </c>
      <c r="S7" s="131">
        <f>ROUND(SUM(C7:H7)*K7,2)-R7</f>
        <v>0</v>
      </c>
    </row>
    <row r="8" spans="1:18" ht="21" customHeight="1" hidden="1">
      <c r="A8" s="133">
        <v>3</v>
      </c>
      <c r="B8" s="17"/>
      <c r="C8" s="163"/>
      <c r="D8" s="164"/>
      <c r="E8" s="164"/>
      <c r="F8" s="165"/>
      <c r="G8" s="164"/>
      <c r="H8" s="164"/>
      <c r="I8" s="110"/>
      <c r="J8" s="112"/>
      <c r="K8" s="111"/>
      <c r="L8" s="159">
        <f>-ROUND(C8*K8,2)</f>
        <v>0</v>
      </c>
      <c r="M8" s="160">
        <f>-ROUND(D8*K8,2)</f>
        <v>0</v>
      </c>
      <c r="N8" s="160">
        <f>-ROUND(E8*K8,2)</f>
        <v>0</v>
      </c>
      <c r="O8" s="160">
        <f>-ROUND(F8*K8,2)</f>
        <v>0</v>
      </c>
      <c r="P8" s="160">
        <f>-ROUND(G8*K8,2)</f>
        <v>0</v>
      </c>
      <c r="Q8" s="161">
        <f>-ROUND(H8*K8,2)</f>
        <v>0</v>
      </c>
      <c r="R8" s="166">
        <f>-SUM(L8:Q8)</f>
        <v>0</v>
      </c>
    </row>
    <row r="9" spans="1:18" ht="21" customHeight="1" hidden="1">
      <c r="A9" s="133">
        <v>4</v>
      </c>
      <c r="B9" s="17"/>
      <c r="C9" s="163"/>
      <c r="D9" s="164"/>
      <c r="E9" s="164"/>
      <c r="F9" s="164"/>
      <c r="G9" s="164"/>
      <c r="H9" s="164"/>
      <c r="I9" s="110"/>
      <c r="J9" s="11"/>
      <c r="K9" s="21"/>
      <c r="L9" s="159">
        <f>-ROUND(C9*K9,2)</f>
        <v>0</v>
      </c>
      <c r="M9" s="160">
        <f>-ROUND(D9*K9,2)</f>
        <v>0</v>
      </c>
      <c r="N9" s="160">
        <f>-ROUND(E9*K9,2)</f>
        <v>0</v>
      </c>
      <c r="O9" s="160">
        <f>-ROUND(F9*K9,2)</f>
        <v>0</v>
      </c>
      <c r="P9" s="160">
        <f>-ROUND(G9*K9,2)</f>
        <v>0</v>
      </c>
      <c r="Q9" s="161">
        <f>-ROUND(H9*K9,2)</f>
        <v>0</v>
      </c>
      <c r="R9" s="166">
        <f>-SUM(L9:Q9)</f>
        <v>0</v>
      </c>
    </row>
    <row r="10" spans="1:18" ht="21" customHeight="1" hidden="1">
      <c r="A10" s="134">
        <v>5</v>
      </c>
      <c r="B10" s="104"/>
      <c r="C10" s="167"/>
      <c r="D10" s="168"/>
      <c r="E10" s="168"/>
      <c r="F10" s="168"/>
      <c r="G10" s="168"/>
      <c r="H10" s="168"/>
      <c r="I10" s="169"/>
      <c r="J10" s="105"/>
      <c r="K10" s="106"/>
      <c r="L10" s="170">
        <f>-ROUND(C10*K10,2)</f>
        <v>0</v>
      </c>
      <c r="M10" s="168">
        <f>-ROUND(D10*K10,2)</f>
        <v>0</v>
      </c>
      <c r="N10" s="168">
        <f>-ROUND(E10*K10,2)</f>
        <v>0</v>
      </c>
      <c r="O10" s="168">
        <f>-ROUND(F10*K10,2)</f>
        <v>0</v>
      </c>
      <c r="P10" s="168">
        <f>-ROUND(G10*K10,2)</f>
        <v>0</v>
      </c>
      <c r="Q10" s="171">
        <f>-ROUND(H10*K10,2)</f>
        <v>0</v>
      </c>
      <c r="R10" s="172">
        <f>-SUM(L10:Q10)</f>
        <v>0</v>
      </c>
    </row>
    <row r="11" spans="1:18" ht="21" customHeight="1" thickBot="1">
      <c r="A11" s="246" t="s">
        <v>1</v>
      </c>
      <c r="B11" s="247"/>
      <c r="C11" s="117">
        <f aca="true" t="shared" si="0" ref="C11:H11">SUM(C6:C10)</f>
        <v>1833063</v>
      </c>
      <c r="D11" s="118">
        <f t="shared" si="0"/>
        <v>3387825.37</v>
      </c>
      <c r="E11" s="118">
        <f t="shared" si="0"/>
        <v>26050980.73</v>
      </c>
      <c r="F11" s="118">
        <f t="shared" si="0"/>
        <v>76799.47</v>
      </c>
      <c r="G11" s="118">
        <f t="shared" si="0"/>
        <v>0</v>
      </c>
      <c r="H11" s="118">
        <f t="shared" si="0"/>
        <v>0</v>
      </c>
      <c r="I11" s="118"/>
      <c r="J11" s="119" t="s">
        <v>3</v>
      </c>
      <c r="K11" s="120" t="s">
        <v>3</v>
      </c>
      <c r="L11" s="121">
        <f aca="true" t="shared" si="1" ref="L11:Q11">SUM(L6:L10)</f>
        <v>-1833063</v>
      </c>
      <c r="M11" s="118">
        <f t="shared" si="1"/>
        <v>-3387825.37</v>
      </c>
      <c r="N11" s="118">
        <f t="shared" si="1"/>
        <v>-26050980.73</v>
      </c>
      <c r="O11" s="118">
        <f t="shared" si="1"/>
        <v>-76799.47</v>
      </c>
      <c r="P11" s="118">
        <f t="shared" si="1"/>
        <v>0</v>
      </c>
      <c r="Q11" s="122">
        <f t="shared" si="1"/>
        <v>0</v>
      </c>
      <c r="R11" s="124">
        <f>SUM(R6:R10)</f>
        <v>31348668.57</v>
      </c>
    </row>
    <row r="12" spans="3:17" ht="21" customHeight="1" thickBot="1">
      <c r="C12" s="245"/>
      <c r="D12" s="245"/>
      <c r="E12" s="245"/>
      <c r="F12" s="245"/>
      <c r="G12" s="245"/>
      <c r="H12" s="245"/>
      <c r="I12" s="8"/>
      <c r="L12" s="231">
        <f>SUM(L11:Q11)</f>
        <v>-31348668.57</v>
      </c>
      <c r="M12" s="232"/>
      <c r="N12" s="232"/>
      <c r="O12" s="232"/>
      <c r="P12" s="232"/>
      <c r="Q12" s="233"/>
    </row>
    <row r="13" spans="2:17" ht="11.25" customHeight="1">
      <c r="B13" s="5"/>
      <c r="C13" s="5"/>
      <c r="D13" s="5"/>
      <c r="E13" s="5"/>
      <c r="G13" s="6"/>
      <c r="H13" s="6"/>
      <c r="I13" s="6"/>
      <c r="J13" s="6"/>
      <c r="M13" s="173"/>
      <c r="N13" s="173"/>
      <c r="O13" s="173"/>
      <c r="P13" s="173"/>
      <c r="Q13" s="173"/>
    </row>
    <row r="14" spans="1:10" ht="11.25">
      <c r="A14" s="5"/>
      <c r="B14" s="5"/>
      <c r="C14" s="5"/>
      <c r="D14" s="5"/>
      <c r="E14" s="5"/>
      <c r="G14" s="6"/>
      <c r="H14" s="6"/>
      <c r="I14" s="6"/>
      <c r="J14" s="6"/>
    </row>
    <row r="15" spans="7:12" ht="11.25">
      <c r="G15" s="6"/>
      <c r="H15" s="6"/>
      <c r="I15" s="6"/>
      <c r="J15" s="6"/>
      <c r="L15" s="5"/>
    </row>
    <row r="16" spans="1:12" ht="11.25" hidden="1">
      <c r="A16" s="107" t="s">
        <v>53</v>
      </c>
      <c r="G16" s="6"/>
      <c r="H16" s="6"/>
      <c r="I16" s="6"/>
      <c r="J16" s="6"/>
      <c r="L16" s="5"/>
    </row>
    <row r="17" spans="2:12" ht="11.25" hidden="1">
      <c r="B17" s="107" t="s">
        <v>54</v>
      </c>
      <c r="C17" s="103">
        <f>I8+1499999.9</f>
        <v>1499999.9</v>
      </c>
      <c r="G17" s="6"/>
      <c r="H17" s="6"/>
      <c r="I17" s="6"/>
      <c r="J17" s="6"/>
      <c r="L17" s="5"/>
    </row>
    <row r="18" spans="7:12" ht="11.25">
      <c r="G18" s="6"/>
      <c r="H18" s="6"/>
      <c r="I18" s="6"/>
      <c r="J18" s="6"/>
      <c r="L18" s="5"/>
    </row>
    <row r="19" spans="1:19" ht="12.75">
      <c r="A19" s="2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241" t="s">
        <v>51</v>
      </c>
      <c r="M19" s="241"/>
      <c r="N19" s="241"/>
      <c r="O19" s="241"/>
      <c r="P19" s="241"/>
      <c r="Q19" s="241"/>
      <c r="R19" s="1"/>
      <c r="S19" s="1"/>
    </row>
    <row r="20" spans="11:12" ht="12" thickBot="1">
      <c r="K20" s="174"/>
      <c r="L20" s="7"/>
    </row>
    <row r="21" spans="1:18" ht="22.5" customHeight="1" thickBot="1">
      <c r="A21" s="248" t="s">
        <v>0</v>
      </c>
      <c r="B21" s="250" t="s">
        <v>8</v>
      </c>
      <c r="C21" s="248" t="s">
        <v>6</v>
      </c>
      <c r="D21" s="234" t="s">
        <v>5</v>
      </c>
      <c r="E21" s="261" t="s">
        <v>4</v>
      </c>
      <c r="F21" s="234" t="s">
        <v>20</v>
      </c>
      <c r="G21" s="234" t="s">
        <v>21</v>
      </c>
      <c r="H21" s="259" t="s">
        <v>67</v>
      </c>
      <c r="I21" s="236" t="s">
        <v>43</v>
      </c>
      <c r="J21" s="10" t="s">
        <v>9</v>
      </c>
      <c r="K21" s="18" t="s">
        <v>28</v>
      </c>
      <c r="L21" s="242" t="s">
        <v>12</v>
      </c>
      <c r="M21" s="243"/>
      <c r="N21" s="243"/>
      <c r="O21" s="243"/>
      <c r="P21" s="243"/>
      <c r="Q21" s="243"/>
      <c r="R21" s="244"/>
    </row>
    <row r="22" spans="1:18" ht="47.25" customHeight="1">
      <c r="A22" s="249"/>
      <c r="B22" s="251"/>
      <c r="C22" s="249"/>
      <c r="D22" s="235"/>
      <c r="E22" s="262"/>
      <c r="F22" s="235"/>
      <c r="G22" s="263"/>
      <c r="H22" s="260"/>
      <c r="I22" s="237"/>
      <c r="J22" s="9" t="s">
        <v>11</v>
      </c>
      <c r="K22" s="19" t="s">
        <v>11</v>
      </c>
      <c r="L22" s="140" t="s">
        <v>6</v>
      </c>
      <c r="M22" s="129" t="s">
        <v>5</v>
      </c>
      <c r="N22" s="129" t="s">
        <v>44</v>
      </c>
      <c r="O22" s="129" t="s">
        <v>20</v>
      </c>
      <c r="P22" s="129" t="s">
        <v>21</v>
      </c>
      <c r="Q22" s="141" t="s">
        <v>17</v>
      </c>
      <c r="R22" s="142" t="s">
        <v>1</v>
      </c>
    </row>
    <row r="23" spans="1:18" ht="12" thickBot="1">
      <c r="A23" s="12">
        <v>1</v>
      </c>
      <c r="B23" s="15">
        <v>2</v>
      </c>
      <c r="C23" s="12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75"/>
      <c r="J23" s="14">
        <v>9</v>
      </c>
      <c r="K23" s="20">
        <v>10</v>
      </c>
      <c r="L23" s="22" t="s">
        <v>45</v>
      </c>
      <c r="M23" s="14" t="s">
        <v>46</v>
      </c>
      <c r="N23" s="14" t="s">
        <v>47</v>
      </c>
      <c r="O23" s="14" t="s">
        <v>48</v>
      </c>
      <c r="P23" s="14" t="s">
        <v>49</v>
      </c>
      <c r="Q23" s="123" t="s">
        <v>50</v>
      </c>
      <c r="R23" s="126">
        <v>18</v>
      </c>
    </row>
    <row r="24" spans="1:255" ht="21.75" customHeight="1">
      <c r="A24" s="137">
        <v>1</v>
      </c>
      <c r="B24" s="176" t="s">
        <v>14</v>
      </c>
      <c r="C24" s="177"/>
      <c r="D24" s="130">
        <v>3619328.41</v>
      </c>
      <c r="E24" s="130">
        <v>40562852.06</v>
      </c>
      <c r="F24" s="130">
        <v>0</v>
      </c>
      <c r="G24" s="130"/>
      <c r="H24" s="130"/>
      <c r="I24" s="110">
        <v>44182180.47</v>
      </c>
      <c r="J24" s="138">
        <v>0</v>
      </c>
      <c r="K24" s="139">
        <f>100%-J24</f>
        <v>1</v>
      </c>
      <c r="L24" s="159">
        <f aca="true" t="shared" si="2" ref="L24:Q24">ROUND(C24*$J$24,2)</f>
        <v>0</v>
      </c>
      <c r="M24" s="160">
        <f t="shared" si="2"/>
        <v>0</v>
      </c>
      <c r="N24" s="160">
        <f t="shared" si="2"/>
        <v>0</v>
      </c>
      <c r="O24" s="160">
        <f t="shared" si="2"/>
        <v>0</v>
      </c>
      <c r="P24" s="160">
        <f t="shared" si="2"/>
        <v>0</v>
      </c>
      <c r="Q24" s="161">
        <f t="shared" si="2"/>
        <v>0</v>
      </c>
      <c r="R24" s="136">
        <f>SUM(L24:Q24)</f>
        <v>0</v>
      </c>
      <c r="S24" s="131">
        <f>ROUND(SUM(C24:H24)*J24,2)-R24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21.75" customHeight="1">
      <c r="A25" s="133">
        <v>2</v>
      </c>
      <c r="B25" s="17" t="s">
        <v>55</v>
      </c>
      <c r="C25" s="177"/>
      <c r="D25" s="157">
        <v>-962204.64</v>
      </c>
      <c r="E25" s="157">
        <v>1259483.31</v>
      </c>
      <c r="F25" s="158">
        <v>105000</v>
      </c>
      <c r="G25" s="157"/>
      <c r="H25" s="157"/>
      <c r="I25" s="110" t="e">
        <v>#REF!</v>
      </c>
      <c r="J25" s="11" t="e">
        <v>#REF!</v>
      </c>
      <c r="K25" s="21" t="e">
        <f>100%-J25</f>
        <v>#REF!</v>
      </c>
      <c r="L25" s="178">
        <f>ROUND(C25*$J$24,2)</f>
        <v>0</v>
      </c>
      <c r="M25" s="164" t="e">
        <f>ROUND(D25*$J$25:$J$26,2)</f>
        <v>#REF!</v>
      </c>
      <c r="N25" s="164" t="e">
        <f>ROUND(E25*$J$25,2)</f>
        <v>#REF!</v>
      </c>
      <c r="O25" s="160" t="e">
        <f>ROUND(F25*$J$25,2)</f>
        <v>#REF!</v>
      </c>
      <c r="P25" s="164">
        <f>ROUND(G25*$J$24,2)</f>
        <v>0</v>
      </c>
      <c r="Q25" s="179">
        <f>ROUND(H25*$J$24,2)</f>
        <v>0</v>
      </c>
      <c r="R25" s="136" t="e">
        <f>SUM(L25:Q25)</f>
        <v>#REF!</v>
      </c>
      <c r="S25" s="131" t="e">
        <f>ROUND(SUM(C25:H25)*J25,2)-R25</f>
        <v>#REF!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19" ht="21.75" customHeight="1" hidden="1">
      <c r="A26" s="134"/>
      <c r="B26" s="104"/>
      <c r="C26" s="180"/>
      <c r="D26" s="168"/>
      <c r="E26" s="168"/>
      <c r="F26" s="168"/>
      <c r="G26" s="168"/>
      <c r="H26" s="168"/>
      <c r="I26" s="181"/>
      <c r="J26" s="105"/>
      <c r="K26" s="106"/>
      <c r="L26" s="170"/>
      <c r="M26" s="168"/>
      <c r="N26" s="168"/>
      <c r="O26" s="160">
        <f>ROUND(F26*$J$24,2)</f>
        <v>0</v>
      </c>
      <c r="P26" s="168"/>
      <c r="Q26" s="171"/>
      <c r="R26" s="135"/>
      <c r="S26" s="7"/>
    </row>
    <row r="27" spans="1:19" s="183" customFormat="1" ht="21.75" customHeight="1" thickBot="1">
      <c r="A27" s="246" t="s">
        <v>1</v>
      </c>
      <c r="B27" s="247"/>
      <c r="C27" s="121">
        <f aca="true" t="shared" si="3" ref="C27:H27">SUM(C24:C26)</f>
        <v>0</v>
      </c>
      <c r="D27" s="118">
        <f t="shared" si="3"/>
        <v>2657123.77</v>
      </c>
      <c r="E27" s="118">
        <f t="shared" si="3"/>
        <v>41822335.370000005</v>
      </c>
      <c r="F27" s="118">
        <f t="shared" si="3"/>
        <v>105000</v>
      </c>
      <c r="G27" s="118">
        <f t="shared" si="3"/>
        <v>0</v>
      </c>
      <c r="H27" s="118">
        <f t="shared" si="3"/>
        <v>0</v>
      </c>
      <c r="I27" s="182">
        <v>44479459.14000001</v>
      </c>
      <c r="J27" s="119" t="s">
        <v>3</v>
      </c>
      <c r="K27" s="120" t="s">
        <v>3</v>
      </c>
      <c r="L27" s="121">
        <f aca="true" t="shared" si="4" ref="L27:Q27">SUM(L24:L26)</f>
        <v>0</v>
      </c>
      <c r="M27" s="118" t="e">
        <f t="shared" si="4"/>
        <v>#REF!</v>
      </c>
      <c r="N27" s="118" t="e">
        <f t="shared" si="4"/>
        <v>#REF!</v>
      </c>
      <c r="O27" s="118" t="e">
        <f t="shared" si="4"/>
        <v>#REF!</v>
      </c>
      <c r="P27" s="118">
        <f t="shared" si="4"/>
        <v>0</v>
      </c>
      <c r="Q27" s="122">
        <f t="shared" si="4"/>
        <v>0</v>
      </c>
      <c r="R27" s="143" t="e">
        <f>SUM(R24:R26)</f>
        <v>#REF!</v>
      </c>
      <c r="S27" s="7"/>
    </row>
    <row r="28" spans="12:19" ht="21" customHeight="1" thickBot="1">
      <c r="L28" s="231" t="e">
        <f>SUM(L27:Q27)</f>
        <v>#REF!</v>
      </c>
      <c r="M28" s="232"/>
      <c r="N28" s="232"/>
      <c r="O28" s="232"/>
      <c r="P28" s="232"/>
      <c r="Q28" s="233"/>
      <c r="R28" s="174"/>
      <c r="S28" s="7"/>
    </row>
    <row r="31" ht="11.25">
      <c r="O31" s="113"/>
    </row>
  </sheetData>
  <sheetProtection/>
  <mergeCells count="27">
    <mergeCell ref="B21:B22"/>
    <mergeCell ref="C21:C22"/>
    <mergeCell ref="D21:D22"/>
    <mergeCell ref="A27:B27"/>
    <mergeCell ref="H21:H22"/>
    <mergeCell ref="E21:E22"/>
    <mergeCell ref="G21:G22"/>
    <mergeCell ref="F21:F22"/>
    <mergeCell ref="A21:A22"/>
    <mergeCell ref="A11:B11"/>
    <mergeCell ref="A3:A4"/>
    <mergeCell ref="B3:B4"/>
    <mergeCell ref="C3:C4"/>
    <mergeCell ref="I3:I4"/>
    <mergeCell ref="L1:R1"/>
    <mergeCell ref="G3:G4"/>
    <mergeCell ref="H3:H4"/>
    <mergeCell ref="L28:Q28"/>
    <mergeCell ref="L12:Q12"/>
    <mergeCell ref="F3:F4"/>
    <mergeCell ref="I21:I22"/>
    <mergeCell ref="L3:R3"/>
    <mergeCell ref="L19:Q19"/>
    <mergeCell ref="L21:R21"/>
    <mergeCell ref="C12:H12"/>
    <mergeCell ref="D3:D4"/>
    <mergeCell ref="E3:E4"/>
  </mergeCells>
  <printOptions horizontalCentered="1" verticalCentered="1"/>
  <pageMargins left="0" right="0" top="0.35433070866141736" bottom="0" header="0.3937007874015748" footer="0"/>
  <pageSetup horizontalDpi="600" verticalDpi="600" orientation="landscape" paperSize="9" scale="72" r:id="rId3"/>
  <headerFooter alignWithMargins="0">
    <oddHeader>&amp;C&amp;"Times New Roman,Pogrubiona kursywa"&amp;11
Arkusz korekt wyniku finansowego lat ubiegłych i roku bieżącego w jednostkach zależnych i współzależnych &amp;R&amp;"Arial,Pogrubiona kursywa"Załącznik nr 3d.2 do bilansu skonsolidowanego Gminy Tychy za 2016 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80" zoomScaleNormal="80" zoomScaleSheetLayoutView="75" zoomScalePageLayoutView="0" workbookViewId="0" topLeftCell="A30">
      <selection activeCell="F48" sqref="F48"/>
    </sheetView>
  </sheetViews>
  <sheetFormatPr defaultColWidth="9.140625" defaultRowHeight="12.75"/>
  <cols>
    <col min="1" max="1" width="4.140625" style="48" bestFit="1" customWidth="1"/>
    <col min="2" max="2" width="32.140625" style="24" customWidth="1"/>
    <col min="3" max="3" width="24.140625" style="24" customWidth="1"/>
    <col min="4" max="4" width="20.140625" style="24" customWidth="1"/>
    <col min="5" max="5" width="23.00390625" style="24" customWidth="1"/>
    <col min="6" max="6" width="22.28125" style="24" customWidth="1"/>
    <col min="7" max="7" width="25.28125" style="24" customWidth="1"/>
    <col min="8" max="8" width="19.57421875" style="24" customWidth="1"/>
    <col min="9" max="9" width="21.8515625" style="24" customWidth="1"/>
    <col min="10" max="10" width="15.7109375" style="24" customWidth="1"/>
    <col min="11" max="11" width="12.7109375" style="24" customWidth="1"/>
    <col min="12" max="16384" width="9.140625" style="24" customWidth="1"/>
  </cols>
  <sheetData>
    <row r="1" ht="14.25" hidden="1">
      <c r="A1" s="23"/>
    </row>
    <row r="2" ht="14.25" hidden="1">
      <c r="A2" s="23"/>
    </row>
    <row r="3" spans="1:10" s="28" customFormat="1" ht="13.5" hidden="1" thickBot="1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7"/>
    </row>
    <row r="4" spans="1:8" s="31" customFormat="1" ht="57" customHeight="1" hidden="1">
      <c r="A4" s="269" t="s">
        <v>0</v>
      </c>
      <c r="B4" s="271" t="s">
        <v>8</v>
      </c>
      <c r="C4" s="271" t="s">
        <v>9</v>
      </c>
      <c r="D4" s="271"/>
      <c r="E4" s="265" t="s">
        <v>30</v>
      </c>
      <c r="F4" s="265" t="s">
        <v>31</v>
      </c>
      <c r="G4" s="29" t="s">
        <v>32</v>
      </c>
      <c r="H4" s="30" t="s">
        <v>33</v>
      </c>
    </row>
    <row r="5" spans="1:8" s="31" customFormat="1" ht="14.25" customHeight="1" hidden="1">
      <c r="A5" s="270"/>
      <c r="B5" s="272"/>
      <c r="C5" s="32" t="s">
        <v>13</v>
      </c>
      <c r="D5" s="32" t="s">
        <v>11</v>
      </c>
      <c r="E5" s="266"/>
      <c r="F5" s="266"/>
      <c r="G5" s="33" t="s">
        <v>34</v>
      </c>
      <c r="H5" s="34" t="s">
        <v>35</v>
      </c>
    </row>
    <row r="6" spans="1:8" s="31" customFormat="1" ht="12" hidden="1" thickBot="1">
      <c r="A6" s="35">
        <v>1</v>
      </c>
      <c r="B6" s="36">
        <v>2</v>
      </c>
      <c r="C6" s="36">
        <v>3</v>
      </c>
      <c r="D6" s="36">
        <v>4</v>
      </c>
      <c r="E6" s="37">
        <v>5</v>
      </c>
      <c r="F6" s="37">
        <v>6</v>
      </c>
      <c r="G6" s="37">
        <v>7</v>
      </c>
      <c r="H6" s="38">
        <v>8</v>
      </c>
    </row>
    <row r="7" spans="1:10" s="48" customFormat="1" ht="19.5" customHeight="1" hidden="1">
      <c r="A7" s="39">
        <v>1</v>
      </c>
      <c r="B7" s="40"/>
      <c r="C7" s="41"/>
      <c r="D7" s="42">
        <v>1</v>
      </c>
      <c r="E7" s="43"/>
      <c r="F7" s="44">
        <f>C7-E7</f>
        <v>0</v>
      </c>
      <c r="G7" s="41"/>
      <c r="H7" s="45">
        <f>F7</f>
        <v>0</v>
      </c>
      <c r="I7" s="46"/>
      <c r="J7" s="47"/>
    </row>
    <row r="8" spans="1:10" s="48" customFormat="1" ht="19.5" customHeight="1" hidden="1">
      <c r="A8" s="49">
        <v>2</v>
      </c>
      <c r="B8" s="50"/>
      <c r="C8" s="51"/>
      <c r="D8" s="52">
        <v>1</v>
      </c>
      <c r="E8" s="53"/>
      <c r="F8" s="44">
        <f>C8-E8</f>
        <v>0</v>
      </c>
      <c r="G8" s="41"/>
      <c r="H8" s="45">
        <f>F8</f>
        <v>0</v>
      </c>
      <c r="I8" s="46"/>
      <c r="J8" s="47"/>
    </row>
    <row r="9" spans="1:10" s="48" customFormat="1" ht="19.5" customHeight="1" hidden="1">
      <c r="A9" s="49">
        <v>3</v>
      </c>
      <c r="B9" s="50"/>
      <c r="C9" s="51"/>
      <c r="D9" s="52">
        <v>1</v>
      </c>
      <c r="E9" s="53"/>
      <c r="F9" s="44">
        <f>C9-E9</f>
        <v>0</v>
      </c>
      <c r="G9" s="41">
        <f>F9</f>
        <v>0</v>
      </c>
      <c r="H9" s="45"/>
      <c r="I9" s="46"/>
      <c r="J9" s="47"/>
    </row>
    <row r="10" spans="1:11" s="48" customFormat="1" ht="19.5" customHeight="1" hidden="1" thickBot="1">
      <c r="A10" s="54">
        <v>4</v>
      </c>
      <c r="B10" s="55"/>
      <c r="C10" s="56"/>
      <c r="D10" s="57">
        <v>1</v>
      </c>
      <c r="E10" s="58"/>
      <c r="F10" s="59">
        <f>C10-E10</f>
        <v>0</v>
      </c>
      <c r="G10" s="60"/>
      <c r="H10" s="61">
        <f>F10</f>
        <v>0</v>
      </c>
      <c r="I10" s="46"/>
      <c r="J10" s="264"/>
      <c r="K10" s="264"/>
    </row>
    <row r="11" spans="1:8" s="48" customFormat="1" ht="19.5" customHeight="1" hidden="1" thickBot="1">
      <c r="A11" s="273" t="s">
        <v>1</v>
      </c>
      <c r="B11" s="274"/>
      <c r="C11" s="62">
        <f>SUM(C7:C10)</f>
        <v>0</v>
      </c>
      <c r="D11" s="63" t="s">
        <v>3</v>
      </c>
      <c r="E11" s="64">
        <f>SUM(E7:E10)</f>
        <v>0</v>
      </c>
      <c r="F11" s="64">
        <f>SUM(F7:F10)</f>
        <v>0</v>
      </c>
      <c r="G11" s="62">
        <f>SUM(G7:G10)</f>
        <v>0</v>
      </c>
      <c r="H11" s="65">
        <f>SUM(H7:H10)</f>
        <v>0</v>
      </c>
    </row>
    <row r="12" spans="1:8" s="48" customFormat="1" ht="19.5" customHeight="1" hidden="1" thickBot="1">
      <c r="A12" s="66"/>
      <c r="B12" s="67"/>
      <c r="D12" s="66"/>
      <c r="E12" s="66"/>
      <c r="F12" s="68"/>
      <c r="G12" s="267">
        <f>SUM(G11+H11)</f>
        <v>0</v>
      </c>
      <c r="H12" s="268"/>
    </row>
    <row r="13" spans="1:9" s="48" customFormat="1" ht="19.5" customHeight="1" hidden="1" thickBot="1">
      <c r="A13" s="66"/>
      <c r="B13" s="66"/>
      <c r="C13" s="66"/>
      <c r="D13" s="66"/>
      <c r="E13" s="66"/>
      <c r="F13" s="68"/>
      <c r="G13" s="69">
        <f>G11</f>
        <v>0</v>
      </c>
      <c r="H13" s="65">
        <f>-H11</f>
        <v>0</v>
      </c>
      <c r="I13" s="68" t="s">
        <v>36</v>
      </c>
    </row>
    <row r="14" spans="1:8" s="48" customFormat="1" ht="19.5" customHeight="1" hidden="1">
      <c r="A14" s="66"/>
      <c r="B14" s="66"/>
      <c r="C14" s="66"/>
      <c r="D14" s="66"/>
      <c r="E14" s="66"/>
      <c r="F14" s="68"/>
      <c r="G14" s="68"/>
      <c r="H14" s="68"/>
    </row>
    <row r="15" spans="1:10" s="28" customFormat="1" ht="13.5" hidden="1" thickBot="1">
      <c r="A15" s="25" t="s">
        <v>37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9" s="31" customFormat="1" ht="67.5" customHeight="1" hidden="1">
      <c r="A16" s="269" t="s">
        <v>0</v>
      </c>
      <c r="B16" s="271" t="s">
        <v>8</v>
      </c>
      <c r="C16" s="271" t="s">
        <v>9</v>
      </c>
      <c r="D16" s="271"/>
      <c r="E16" s="265" t="s">
        <v>30</v>
      </c>
      <c r="F16" s="265" t="s">
        <v>38</v>
      </c>
      <c r="G16" s="265" t="s">
        <v>31</v>
      </c>
      <c r="H16" s="29" t="s">
        <v>39</v>
      </c>
      <c r="I16" s="30" t="s">
        <v>40</v>
      </c>
    </row>
    <row r="17" spans="1:9" s="31" customFormat="1" ht="14.25" customHeight="1" hidden="1">
      <c r="A17" s="270"/>
      <c r="B17" s="272"/>
      <c r="C17" s="32" t="s">
        <v>13</v>
      </c>
      <c r="D17" s="32" t="s">
        <v>11</v>
      </c>
      <c r="E17" s="266"/>
      <c r="F17" s="266"/>
      <c r="G17" s="266"/>
      <c r="H17" s="33" t="s">
        <v>34</v>
      </c>
      <c r="I17" s="34" t="s">
        <v>35</v>
      </c>
    </row>
    <row r="18" spans="1:9" s="31" customFormat="1" ht="12" hidden="1" thickBot="1">
      <c r="A18" s="35">
        <v>1</v>
      </c>
      <c r="B18" s="36">
        <v>2</v>
      </c>
      <c r="C18" s="70">
        <v>3</v>
      </c>
      <c r="D18" s="71">
        <v>4</v>
      </c>
      <c r="E18" s="37">
        <v>5</v>
      </c>
      <c r="F18" s="37" t="s">
        <v>41</v>
      </c>
      <c r="G18" s="37" t="s">
        <v>42</v>
      </c>
      <c r="H18" s="37">
        <v>8</v>
      </c>
      <c r="I18" s="38">
        <v>9</v>
      </c>
    </row>
    <row r="19" spans="1:9" s="48" customFormat="1" ht="19.5" customHeight="1" hidden="1">
      <c r="A19" s="72">
        <v>1</v>
      </c>
      <c r="B19" s="73"/>
      <c r="C19" s="74"/>
      <c r="D19" s="75"/>
      <c r="E19" s="76"/>
      <c r="F19" s="76">
        <f>ROUND(D19*E19,2)</f>
        <v>0</v>
      </c>
      <c r="G19" s="74">
        <f>C19-F19</f>
        <v>0</v>
      </c>
      <c r="H19" s="74">
        <f>G19</f>
        <v>0</v>
      </c>
      <c r="I19" s="77"/>
    </row>
    <row r="20" spans="1:9" s="48" customFormat="1" ht="19.5" customHeight="1" hidden="1">
      <c r="A20" s="78">
        <v>2</v>
      </c>
      <c r="B20" s="79"/>
      <c r="C20" s="80"/>
      <c r="D20" s="81"/>
      <c r="E20" s="82"/>
      <c r="F20" s="82">
        <f aca="true" t="shared" si="0" ref="F20:F26">ROUND(D20*E20,2)</f>
        <v>0</v>
      </c>
      <c r="G20" s="80">
        <f>C20-F20</f>
        <v>0</v>
      </c>
      <c r="H20" s="80">
        <f>G20</f>
        <v>0</v>
      </c>
      <c r="I20" s="83"/>
    </row>
    <row r="21" spans="1:9" s="48" customFormat="1" ht="19.5" customHeight="1" hidden="1">
      <c r="A21" s="78">
        <v>3</v>
      </c>
      <c r="B21" s="79"/>
      <c r="C21" s="80"/>
      <c r="D21" s="81"/>
      <c r="E21" s="82"/>
      <c r="F21" s="82">
        <f t="shared" si="0"/>
        <v>0</v>
      </c>
      <c r="G21" s="80">
        <f aca="true" t="shared" si="1" ref="G21:G26">C21-F21</f>
        <v>0</v>
      </c>
      <c r="H21" s="80"/>
      <c r="I21" s="83">
        <f>G21</f>
        <v>0</v>
      </c>
    </row>
    <row r="22" spans="1:9" s="48" customFormat="1" ht="19.5" customHeight="1" hidden="1">
      <c r="A22" s="78">
        <v>4</v>
      </c>
      <c r="B22" s="79"/>
      <c r="C22" s="80"/>
      <c r="D22" s="81"/>
      <c r="E22" s="82"/>
      <c r="F22" s="82">
        <f t="shared" si="0"/>
        <v>0</v>
      </c>
      <c r="G22" s="80">
        <f t="shared" si="1"/>
        <v>0</v>
      </c>
      <c r="H22" s="80">
        <f>G22</f>
        <v>0</v>
      </c>
      <c r="I22" s="83"/>
    </row>
    <row r="23" spans="1:9" s="48" customFormat="1" ht="19.5" customHeight="1" hidden="1">
      <c r="A23" s="78">
        <v>5</v>
      </c>
      <c r="B23" s="79"/>
      <c r="C23" s="80"/>
      <c r="D23" s="81"/>
      <c r="E23" s="82"/>
      <c r="F23" s="82">
        <f t="shared" si="0"/>
        <v>0</v>
      </c>
      <c r="G23" s="80">
        <f t="shared" si="1"/>
        <v>0</v>
      </c>
      <c r="H23" s="80"/>
      <c r="I23" s="83">
        <f>G23</f>
        <v>0</v>
      </c>
    </row>
    <row r="24" spans="1:9" s="48" customFormat="1" ht="19.5" customHeight="1" hidden="1">
      <c r="A24" s="78">
        <v>7</v>
      </c>
      <c r="B24" s="79"/>
      <c r="C24" s="80"/>
      <c r="D24" s="81"/>
      <c r="E24" s="82"/>
      <c r="F24" s="82">
        <f t="shared" si="0"/>
        <v>0</v>
      </c>
      <c r="G24" s="80">
        <f t="shared" si="1"/>
        <v>0</v>
      </c>
      <c r="H24" s="80"/>
      <c r="I24" s="83">
        <f>G24</f>
        <v>0</v>
      </c>
    </row>
    <row r="25" spans="1:9" s="48" customFormat="1" ht="19.5" customHeight="1" hidden="1">
      <c r="A25" s="78">
        <v>9</v>
      </c>
      <c r="B25" s="79"/>
      <c r="C25" s="80"/>
      <c r="D25" s="81"/>
      <c r="E25" s="82"/>
      <c r="F25" s="82">
        <f t="shared" si="0"/>
        <v>0</v>
      </c>
      <c r="G25" s="80">
        <f t="shared" si="1"/>
        <v>0</v>
      </c>
      <c r="H25" s="80">
        <f>G25</f>
        <v>0</v>
      </c>
      <c r="I25" s="83"/>
    </row>
    <row r="26" spans="1:9" s="48" customFormat="1" ht="19.5" customHeight="1" hidden="1" thickBot="1">
      <c r="A26" s="84">
        <v>12</v>
      </c>
      <c r="B26" s="85"/>
      <c r="C26" s="86"/>
      <c r="D26" s="87"/>
      <c r="E26" s="88"/>
      <c r="F26" s="89">
        <f t="shared" si="0"/>
        <v>0</v>
      </c>
      <c r="G26" s="90">
        <f t="shared" si="1"/>
        <v>0</v>
      </c>
      <c r="H26" s="86">
        <f>G26</f>
        <v>0</v>
      </c>
      <c r="I26" s="91"/>
    </row>
    <row r="27" spans="1:9" s="48" customFormat="1" ht="19.5" customHeight="1" hidden="1" thickBot="1">
      <c r="A27" s="279" t="s">
        <v>1</v>
      </c>
      <c r="B27" s="280"/>
      <c r="C27" s="62">
        <f>SUM(C19:C26)</f>
        <v>0</v>
      </c>
      <c r="D27" s="63" t="s">
        <v>3</v>
      </c>
      <c r="E27" s="62">
        <f>SUM(E19:E26)</f>
        <v>0</v>
      </c>
      <c r="F27" s="92">
        <f>SUM(F19:F26)</f>
        <v>0</v>
      </c>
      <c r="G27" s="92">
        <f>SUM(G19:G26)</f>
        <v>0</v>
      </c>
      <c r="H27" s="62">
        <f>SUM(H19:H26)</f>
        <v>0</v>
      </c>
      <c r="I27" s="65">
        <f>SUM(I19:I26)</f>
        <v>0</v>
      </c>
    </row>
    <row r="28" spans="1:11" s="48" customFormat="1" ht="19.5" customHeight="1" hidden="1" thickBot="1">
      <c r="A28" s="66"/>
      <c r="B28" s="66"/>
      <c r="C28" s="66"/>
      <c r="D28" s="66"/>
      <c r="E28" s="93"/>
      <c r="F28" s="93"/>
      <c r="G28" s="68"/>
      <c r="H28" s="144">
        <f>SUM(H27+I27)</f>
        <v>0</v>
      </c>
      <c r="I28" s="145"/>
      <c r="J28" s="68"/>
      <c r="K28" s="94"/>
    </row>
    <row r="29" spans="1:11" s="48" customFormat="1" ht="19.5" customHeight="1" hidden="1" thickBot="1">
      <c r="A29" s="66"/>
      <c r="B29" s="66"/>
      <c r="C29" s="66"/>
      <c r="D29" s="66"/>
      <c r="E29" s="93"/>
      <c r="F29" s="93"/>
      <c r="G29" s="68"/>
      <c r="H29" s="69">
        <f>H27</f>
        <v>0</v>
      </c>
      <c r="I29" s="65">
        <f>-I27</f>
        <v>0</v>
      </c>
      <c r="J29" s="68" t="s">
        <v>36</v>
      </c>
      <c r="K29" s="94"/>
    </row>
    <row r="30" spans="1:11" s="48" customFormat="1" ht="19.5" customHeight="1">
      <c r="A30" s="275" t="s">
        <v>72</v>
      </c>
      <c r="B30" s="275"/>
      <c r="C30" s="275"/>
      <c r="D30" s="275"/>
      <c r="E30" s="275"/>
      <c r="F30" s="275"/>
      <c r="G30" s="275"/>
      <c r="H30" s="275"/>
      <c r="I30" s="275"/>
      <c r="J30" s="23"/>
      <c r="K30" s="94"/>
    </row>
    <row r="31" spans="1:11" s="48" customFormat="1" ht="19.5" customHeight="1">
      <c r="A31" s="147"/>
      <c r="B31" s="66"/>
      <c r="C31" s="66"/>
      <c r="D31" s="66"/>
      <c r="E31" s="93"/>
      <c r="F31" s="93"/>
      <c r="G31" s="68"/>
      <c r="H31" s="98"/>
      <c r="I31" s="98"/>
      <c r="J31" s="68"/>
      <c r="K31" s="94"/>
    </row>
    <row r="32" spans="1:8" s="96" customFormat="1" ht="20.25" customHeight="1">
      <c r="A32" s="95" t="s">
        <v>56</v>
      </c>
      <c r="B32" s="95"/>
      <c r="C32" s="95"/>
      <c r="D32" s="95"/>
      <c r="E32" s="95"/>
      <c r="F32" s="68"/>
      <c r="G32" s="68"/>
      <c r="H32" s="68"/>
    </row>
    <row r="33" spans="1:7" s="31" customFormat="1" ht="63.75" customHeight="1">
      <c r="A33" s="198" t="s">
        <v>0</v>
      </c>
      <c r="B33" s="206" t="s">
        <v>8</v>
      </c>
      <c r="C33" s="281" t="s">
        <v>9</v>
      </c>
      <c r="D33" s="282"/>
      <c r="E33" s="185" t="s">
        <v>73</v>
      </c>
      <c r="F33" s="185" t="s">
        <v>74</v>
      </c>
      <c r="G33" s="186" t="s">
        <v>60</v>
      </c>
    </row>
    <row r="34" spans="1:7" s="31" customFormat="1" ht="11.25">
      <c r="A34" s="199">
        <v>1</v>
      </c>
      <c r="B34" s="207">
        <v>2</v>
      </c>
      <c r="C34" s="203">
        <v>3</v>
      </c>
      <c r="D34" s="200">
        <v>4</v>
      </c>
      <c r="E34" s="201">
        <v>5</v>
      </c>
      <c r="F34" s="201" t="s">
        <v>41</v>
      </c>
      <c r="G34" s="202" t="s">
        <v>42</v>
      </c>
    </row>
    <row r="35" spans="1:7" ht="20.25" customHeight="1">
      <c r="A35" s="187"/>
      <c r="B35" s="208"/>
      <c r="C35" s="204"/>
      <c r="D35" s="188"/>
      <c r="E35" s="189"/>
      <c r="F35" s="190"/>
      <c r="G35" s="191"/>
    </row>
    <row r="36" spans="1:7" ht="20.25" customHeight="1">
      <c r="A36" s="192"/>
      <c r="B36" s="197"/>
      <c r="C36" s="205"/>
      <c r="D36" s="193"/>
      <c r="E36" s="194"/>
      <c r="F36" s="194"/>
      <c r="G36" s="195"/>
    </row>
    <row r="37" spans="1:7" ht="20.25" customHeight="1">
      <c r="A37" s="192"/>
      <c r="B37" s="197"/>
      <c r="C37" s="205"/>
      <c r="D37" s="193"/>
      <c r="E37" s="194"/>
      <c r="F37" s="194"/>
      <c r="G37" s="195"/>
    </row>
    <row r="38" spans="1:7" ht="20.25" customHeight="1">
      <c r="A38" s="277" t="s">
        <v>1</v>
      </c>
      <c r="B38" s="278"/>
      <c r="C38" s="227"/>
      <c r="D38" s="228"/>
      <c r="E38" s="229"/>
      <c r="F38" s="229"/>
      <c r="G38" s="230"/>
    </row>
    <row r="39" spans="1:7" ht="20.25" customHeight="1">
      <c r="A39" s="97"/>
      <c r="C39" s="98"/>
      <c r="D39" s="99"/>
      <c r="E39" s="100"/>
      <c r="F39" s="100"/>
      <c r="G39" s="100"/>
    </row>
    <row r="40" ht="12.75">
      <c r="E40" s="101"/>
    </row>
    <row r="41" spans="2:5" ht="12.75">
      <c r="B41" s="25" t="s">
        <v>76</v>
      </c>
      <c r="E41" s="101"/>
    </row>
    <row r="42" ht="12.75">
      <c r="E42" s="101"/>
    </row>
    <row r="43" spans="2:5" ht="18.75" customHeight="1">
      <c r="B43" s="25" t="s">
        <v>57</v>
      </c>
      <c r="C43" s="127">
        <f>-G38</f>
        <v>0</v>
      </c>
      <c r="D43" s="101"/>
      <c r="E43" s="101"/>
    </row>
    <row r="44" spans="2:5" ht="18.75" customHeight="1">
      <c r="B44" s="25" t="s">
        <v>58</v>
      </c>
      <c r="C44" s="127">
        <f>C43*20%</f>
        <v>0</v>
      </c>
      <c r="D44" s="128"/>
      <c r="E44" s="101"/>
    </row>
    <row r="45" spans="2:5" ht="18.75" customHeight="1">
      <c r="B45" s="25" t="s">
        <v>59</v>
      </c>
      <c r="C45" s="127">
        <f>C43/60</f>
        <v>0</v>
      </c>
      <c r="D45" s="128"/>
      <c r="E45" s="101"/>
    </row>
    <row r="46" spans="2:5" ht="18.75" customHeight="1">
      <c r="B46" s="25" t="s">
        <v>75</v>
      </c>
      <c r="C46" s="127">
        <f>C45*8</f>
        <v>0</v>
      </c>
      <c r="D46" s="128"/>
      <c r="E46" s="101"/>
    </row>
    <row r="47" spans="2:5" ht="18.75" customHeight="1">
      <c r="B47" s="25"/>
      <c r="C47" s="127"/>
      <c r="D47" s="128"/>
      <c r="E47" s="101"/>
    </row>
    <row r="48" spans="2:5" ht="12.75">
      <c r="B48" s="25"/>
      <c r="C48" s="127"/>
      <c r="D48" s="128"/>
      <c r="E48" s="101"/>
    </row>
    <row r="49" spans="3:5" ht="23.25" customHeight="1">
      <c r="C49" s="209" t="s">
        <v>70</v>
      </c>
      <c r="D49" s="210" t="s">
        <v>69</v>
      </c>
      <c r="E49" s="211" t="s">
        <v>71</v>
      </c>
    </row>
    <row r="50" spans="2:6" ht="23.25" customHeight="1">
      <c r="B50" s="218" t="s">
        <v>77</v>
      </c>
      <c r="C50" s="212"/>
      <c r="D50" s="213"/>
      <c r="E50" s="191"/>
      <c r="F50" s="146"/>
    </row>
    <row r="51" spans="2:6" ht="23.25" customHeight="1">
      <c r="B51" s="219" t="s">
        <v>77</v>
      </c>
      <c r="C51" s="214"/>
      <c r="D51" s="215"/>
      <c r="E51" s="195"/>
      <c r="F51" s="146"/>
    </row>
    <row r="52" spans="2:6" ht="23.25" customHeight="1">
      <c r="B52" s="219" t="s">
        <v>77</v>
      </c>
      <c r="C52" s="214"/>
      <c r="D52" s="215"/>
      <c r="E52" s="195"/>
      <c r="F52" s="146"/>
    </row>
    <row r="53" spans="2:6" ht="23.25" customHeight="1">
      <c r="B53" s="219" t="s">
        <v>77</v>
      </c>
      <c r="C53" s="214"/>
      <c r="D53" s="215"/>
      <c r="E53" s="195"/>
      <c r="F53" s="146"/>
    </row>
    <row r="54" spans="2:6" ht="23.25" customHeight="1">
      <c r="B54" s="219" t="s">
        <v>77</v>
      </c>
      <c r="C54" s="214"/>
      <c r="D54" s="217"/>
      <c r="E54" s="196"/>
      <c r="F54" s="146"/>
    </row>
    <row r="55" spans="2:6" ht="23.25" customHeight="1" hidden="1">
      <c r="B55" s="219" t="s">
        <v>77</v>
      </c>
      <c r="C55" s="216"/>
      <c r="D55" s="223"/>
      <c r="E55" s="226"/>
      <c r="F55" s="184"/>
    </row>
    <row r="56" spans="2:3" ht="23.25" customHeight="1">
      <c r="B56" s="220" t="s">
        <v>1</v>
      </c>
      <c r="C56" s="221"/>
    </row>
    <row r="58" ht="12.75">
      <c r="B58" s="25" t="s">
        <v>61</v>
      </c>
    </row>
    <row r="60" spans="2:6" ht="29.25" customHeight="1">
      <c r="B60" s="286" t="s">
        <v>63</v>
      </c>
      <c r="C60" s="283" t="s">
        <v>62</v>
      </c>
      <c r="D60" s="283"/>
      <c r="E60" s="283"/>
      <c r="F60" s="284" t="s">
        <v>68</v>
      </c>
    </row>
    <row r="61" spans="2:6" ht="26.25" customHeight="1">
      <c r="B61" s="287"/>
      <c r="C61" s="225" t="s">
        <v>64</v>
      </c>
      <c r="D61" s="225" t="s">
        <v>65</v>
      </c>
      <c r="E61" s="225" t="s">
        <v>66</v>
      </c>
      <c r="F61" s="285"/>
    </row>
    <row r="62" spans="2:6" ht="27" customHeight="1">
      <c r="B62" s="222"/>
      <c r="C62" s="223"/>
      <c r="D62" s="223"/>
      <c r="E62" s="223"/>
      <c r="F62" s="224"/>
    </row>
    <row r="63" spans="2:5" ht="22.5" customHeight="1">
      <c r="B63" s="276"/>
      <c r="C63" s="276"/>
      <c r="D63" s="276"/>
      <c r="E63" s="276"/>
    </row>
  </sheetData>
  <sheetProtection/>
  <mergeCells count="22">
    <mergeCell ref="A30:I30"/>
    <mergeCell ref="B63:E63"/>
    <mergeCell ref="A38:B38"/>
    <mergeCell ref="A27:B27"/>
    <mergeCell ref="C33:D33"/>
    <mergeCell ref="C16:D16"/>
    <mergeCell ref="E16:E17"/>
    <mergeCell ref="C60:E60"/>
    <mergeCell ref="F60:F61"/>
    <mergeCell ref="B60:B61"/>
    <mergeCell ref="A4:A5"/>
    <mergeCell ref="B4:B5"/>
    <mergeCell ref="C4:D4"/>
    <mergeCell ref="E4:E5"/>
    <mergeCell ref="F4:F5"/>
    <mergeCell ref="A11:B11"/>
    <mergeCell ref="J10:K10"/>
    <mergeCell ref="G16:G17"/>
    <mergeCell ref="G12:H12"/>
    <mergeCell ref="A16:A17"/>
    <mergeCell ref="B16:B17"/>
    <mergeCell ref="F16:F17"/>
  </mergeCells>
  <printOptions/>
  <pageMargins left="0.5511811023622047" right="0" top="1.141732283464567" bottom="0.1968503937007874" header="0.5118110236220472" footer="0.31496062992125984"/>
  <pageSetup horizontalDpi="600" verticalDpi="600" orientation="landscape" paperSize="9" scale="70" r:id="rId1"/>
  <headerFooter alignWithMargins="0">
    <oddHeader>&amp;R&amp;12Załącznik nr 2.4 
do Zarządzenia Nr 0050/    /23
Prezydenta Miasta Tychy
z dnia    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2023-03-03T10:44:54Z</cp:lastPrinted>
  <dcterms:created xsi:type="dcterms:W3CDTF">2005-08-19T08:52:58Z</dcterms:created>
  <dcterms:modified xsi:type="dcterms:W3CDTF">2023-03-09T10:39:36Z</dcterms:modified>
  <cp:category/>
  <cp:version/>
  <cp:contentType/>
  <cp:contentStatus/>
</cp:coreProperties>
</file>